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undy\Box\Grain Cropping Systems Lab\Variety Trials\2023-24\Trial_Summaries\CWC_quality\"/>
    </mc:Choice>
  </mc:AlternateContent>
  <xr:revisionPtr revIDLastSave="0" documentId="13_ncr:1_{1067C6FF-A744-4C2A-BFDB-FE0EF9A4A20D}" xr6:coauthVersionLast="47" xr6:coauthVersionMax="47" xr10:uidLastSave="{00000000-0000-0000-0000-000000000000}"/>
  <bookViews>
    <workbookView xWindow="28680" yWindow="-120" windowWidth="29040" windowHeight="16440" tabRatio="709" xr2:uid="{00000000-000D-0000-FFFF-FFFF00000000}"/>
  </bookViews>
  <sheets>
    <sheet name="ALL" sheetId="11" r:id="rId1"/>
  </sheets>
  <definedNames>
    <definedName name="_xlnm.Print_Area" localSheetId="0">ALL!$A$1:$AF$102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102" i="11" l="1"/>
  <c r="S102" i="11"/>
  <c r="P102" i="11" s="1"/>
  <c r="J102" i="11"/>
  <c r="G102" i="11"/>
  <c r="F102" i="11"/>
  <c r="AF101" i="11"/>
  <c r="S101" i="11"/>
  <c r="P101" i="11"/>
  <c r="J101" i="11"/>
  <c r="G101" i="11"/>
  <c r="F101" i="11"/>
  <c r="AF100" i="11"/>
  <c r="S100" i="11"/>
  <c r="P100" i="11" s="1"/>
  <c r="J100" i="11"/>
  <c r="G100" i="11"/>
  <c r="F100" i="11"/>
  <c r="AF99" i="11"/>
  <c r="S99" i="11"/>
  <c r="P99" i="11"/>
  <c r="J99" i="11"/>
  <c r="G99" i="11"/>
  <c r="F99" i="11"/>
  <c r="AF98" i="11"/>
  <c r="S98" i="11"/>
  <c r="P98" i="11"/>
  <c r="J98" i="11"/>
  <c r="G98" i="11"/>
  <c r="F98" i="11"/>
  <c r="AF97" i="11"/>
  <c r="S97" i="11"/>
  <c r="P97" i="11"/>
  <c r="J97" i="11"/>
  <c r="G97" i="11"/>
  <c r="F97" i="11"/>
  <c r="AF96" i="11"/>
  <c r="S96" i="11"/>
  <c r="P96" i="11"/>
  <c r="J96" i="11"/>
  <c r="G96" i="11"/>
  <c r="F96" i="11"/>
  <c r="AF95" i="11"/>
  <c r="S95" i="11"/>
  <c r="P95" i="11" s="1"/>
  <c r="J95" i="11"/>
  <c r="G95" i="11"/>
  <c r="F95" i="11"/>
  <c r="AF94" i="11"/>
  <c r="S94" i="11"/>
  <c r="P94" i="11"/>
  <c r="J94" i="11"/>
  <c r="G94" i="11"/>
  <c r="F94" i="11"/>
  <c r="AF93" i="11"/>
  <c r="S93" i="11"/>
  <c r="P93" i="11" s="1"/>
  <c r="J93" i="11"/>
  <c r="G93" i="11"/>
  <c r="F93" i="11"/>
  <c r="AF92" i="11"/>
  <c r="S92" i="11"/>
  <c r="P92" i="11"/>
  <c r="J92" i="11"/>
  <c r="G92" i="11"/>
  <c r="F92" i="11"/>
  <c r="AF91" i="11"/>
  <c r="S91" i="11"/>
  <c r="P91" i="11"/>
  <c r="J91" i="11"/>
  <c r="G91" i="11"/>
  <c r="F91" i="11"/>
  <c r="AF90" i="11"/>
  <c r="S90" i="11"/>
  <c r="P90" i="11"/>
  <c r="J90" i="11"/>
  <c r="G90" i="11"/>
  <c r="F90" i="11"/>
  <c r="AF89" i="11"/>
  <c r="S89" i="11"/>
  <c r="P89" i="11"/>
  <c r="J89" i="11"/>
  <c r="G89" i="11"/>
  <c r="F89" i="11"/>
  <c r="AF88" i="11"/>
  <c r="S88" i="11"/>
  <c r="P88" i="11" s="1"/>
  <c r="J88" i="11"/>
  <c r="G88" i="11"/>
  <c r="F88" i="11"/>
  <c r="AF87" i="11"/>
  <c r="S87" i="11"/>
  <c r="P87" i="11"/>
  <c r="J87" i="11"/>
  <c r="G87" i="11"/>
  <c r="F87" i="11"/>
  <c r="AF86" i="11"/>
  <c r="S86" i="11"/>
  <c r="P86" i="11" s="1"/>
  <c r="J86" i="11"/>
  <c r="G86" i="11"/>
  <c r="F86" i="11"/>
  <c r="AF85" i="11"/>
  <c r="S85" i="11"/>
  <c r="P85" i="11"/>
  <c r="J85" i="11"/>
  <c r="G85" i="11"/>
  <c r="F85" i="11"/>
  <c r="AF84" i="11"/>
  <c r="S84" i="11"/>
  <c r="P84" i="11"/>
  <c r="J84" i="11"/>
  <c r="G84" i="11"/>
  <c r="F84" i="11"/>
  <c r="AF83" i="11"/>
  <c r="S83" i="11"/>
  <c r="P83" i="11"/>
  <c r="J83" i="11"/>
  <c r="G83" i="11"/>
  <c r="F83" i="11"/>
  <c r="AF82" i="11"/>
  <c r="S82" i="11"/>
  <c r="P82" i="11"/>
  <c r="J82" i="11"/>
  <c r="G82" i="11"/>
  <c r="F82" i="11"/>
  <c r="AF81" i="11"/>
  <c r="S81" i="11"/>
  <c r="P81" i="11" s="1"/>
  <c r="J81" i="11"/>
  <c r="G81" i="11"/>
  <c r="F81" i="11"/>
  <c r="AF80" i="11"/>
  <c r="S80" i="11"/>
  <c r="P80" i="11"/>
  <c r="J80" i="11"/>
  <c r="G80" i="11"/>
  <c r="F80" i="11"/>
  <c r="AF79" i="11"/>
  <c r="S79" i="11"/>
  <c r="P79" i="11" s="1"/>
  <c r="J79" i="11"/>
  <c r="G79" i="11"/>
  <c r="F79" i="11"/>
  <c r="AF78" i="11"/>
  <c r="S78" i="11"/>
  <c r="P78" i="11"/>
  <c r="J78" i="11"/>
  <c r="G78" i="11"/>
  <c r="F78" i="11"/>
  <c r="AF77" i="11"/>
  <c r="S77" i="11"/>
  <c r="P77" i="11"/>
  <c r="J77" i="11"/>
  <c r="G77" i="11"/>
  <c r="F77" i="11"/>
  <c r="AF76" i="11"/>
  <c r="S76" i="11"/>
  <c r="P76" i="11"/>
  <c r="J76" i="11"/>
  <c r="G76" i="11"/>
  <c r="F76" i="11"/>
  <c r="AF75" i="11"/>
  <c r="S75" i="11"/>
  <c r="P75" i="11"/>
  <c r="J75" i="11"/>
  <c r="G75" i="11"/>
  <c r="F75" i="11"/>
  <c r="AF74" i="11"/>
  <c r="S74" i="11"/>
  <c r="P74" i="11" s="1"/>
  <c r="J74" i="11"/>
  <c r="G74" i="11"/>
  <c r="F74" i="11"/>
  <c r="AF73" i="11"/>
  <c r="S73" i="11"/>
  <c r="P73" i="11"/>
  <c r="J73" i="11"/>
  <c r="G73" i="11"/>
  <c r="F73" i="11"/>
  <c r="AF72" i="11"/>
  <c r="S72" i="11"/>
  <c r="P72" i="11" s="1"/>
  <c r="J72" i="11"/>
  <c r="G72" i="11"/>
  <c r="F72" i="11"/>
  <c r="AF71" i="11"/>
  <c r="S71" i="11"/>
  <c r="P71" i="11"/>
  <c r="J71" i="11"/>
  <c r="G71" i="11"/>
  <c r="F71" i="11"/>
  <c r="AF70" i="11"/>
  <c r="S70" i="11"/>
  <c r="P70" i="11"/>
  <c r="J70" i="11"/>
  <c r="G70" i="11"/>
  <c r="F70" i="11"/>
  <c r="AF69" i="11"/>
  <c r="S69" i="11"/>
  <c r="P69" i="11"/>
  <c r="J69" i="11"/>
  <c r="G69" i="11"/>
  <c r="F69" i="11"/>
  <c r="AF68" i="11"/>
  <c r="S68" i="11"/>
  <c r="P68" i="11"/>
  <c r="J68" i="11"/>
  <c r="G68" i="11"/>
  <c r="F68" i="11"/>
  <c r="AF67" i="11"/>
  <c r="S67" i="11"/>
  <c r="P67" i="11" s="1"/>
  <c r="J67" i="11"/>
  <c r="G67" i="11"/>
  <c r="F67" i="11"/>
  <c r="AF66" i="11"/>
  <c r="S66" i="11"/>
  <c r="P66" i="11"/>
  <c r="J66" i="11"/>
  <c r="G66" i="11"/>
  <c r="F66" i="11"/>
  <c r="AF65" i="11"/>
  <c r="S65" i="11"/>
  <c r="P65" i="11" s="1"/>
  <c r="J65" i="11"/>
  <c r="G65" i="11"/>
  <c r="F65" i="11"/>
  <c r="AF64" i="11"/>
  <c r="S64" i="11"/>
  <c r="P64" i="11"/>
  <c r="J64" i="11"/>
  <c r="G64" i="11"/>
  <c r="F64" i="11"/>
  <c r="AF63" i="11"/>
  <c r="S63" i="11"/>
  <c r="P63" i="11"/>
  <c r="J63" i="11"/>
  <c r="G63" i="11"/>
  <c r="F63" i="11"/>
  <c r="AF62" i="11"/>
  <c r="S62" i="11"/>
  <c r="P62" i="11"/>
  <c r="J62" i="11"/>
  <c r="G62" i="11"/>
  <c r="F62" i="11"/>
  <c r="AF61" i="11"/>
  <c r="S61" i="11"/>
  <c r="P61" i="11"/>
  <c r="J61" i="11"/>
  <c r="G61" i="11"/>
  <c r="F61" i="11"/>
  <c r="AF60" i="11"/>
  <c r="S60" i="11"/>
  <c r="P60" i="11" s="1"/>
  <c r="J60" i="11"/>
  <c r="G60" i="11"/>
  <c r="F60" i="11"/>
  <c r="AF59" i="11"/>
  <c r="S59" i="11"/>
  <c r="P59" i="11"/>
  <c r="J59" i="11"/>
  <c r="G59" i="11"/>
  <c r="F59" i="11"/>
  <c r="AF58" i="11"/>
  <c r="S58" i="11"/>
  <c r="P58" i="11" s="1"/>
  <c r="J58" i="11"/>
  <c r="G58" i="11"/>
  <c r="F58" i="11"/>
  <c r="AF57" i="11"/>
  <c r="S57" i="11"/>
  <c r="P57" i="11"/>
  <c r="J57" i="11"/>
  <c r="G57" i="11"/>
  <c r="F57" i="11"/>
  <c r="AF56" i="11"/>
  <c r="S56" i="11"/>
  <c r="P56" i="11"/>
  <c r="J56" i="11"/>
  <c r="G56" i="11"/>
  <c r="F56" i="11"/>
  <c r="AF55" i="11"/>
  <c r="S55" i="11"/>
  <c r="P55" i="11"/>
  <c r="J55" i="11"/>
  <c r="G55" i="11"/>
  <c r="F55" i="11"/>
  <c r="AF54" i="11"/>
  <c r="S54" i="11"/>
  <c r="P54" i="11"/>
  <c r="J54" i="11"/>
  <c r="G54" i="11"/>
  <c r="F54" i="11"/>
  <c r="AF53" i="11"/>
  <c r="S53" i="11"/>
  <c r="P53" i="11" s="1"/>
  <c r="J53" i="11"/>
  <c r="G53" i="11"/>
  <c r="F53" i="11"/>
  <c r="AF52" i="11"/>
  <c r="S52" i="11"/>
  <c r="P52" i="11"/>
  <c r="J52" i="11"/>
  <c r="G52" i="11"/>
  <c r="F52" i="11"/>
  <c r="AF51" i="11"/>
  <c r="S51" i="11"/>
  <c r="P51" i="11" s="1"/>
  <c r="J51" i="11"/>
  <c r="G51" i="11"/>
  <c r="F51" i="11"/>
  <c r="AF50" i="11"/>
  <c r="S50" i="11"/>
  <c r="P50" i="11"/>
  <c r="J50" i="11"/>
  <c r="G50" i="11"/>
  <c r="F50" i="11"/>
  <c r="AF49" i="11"/>
  <c r="S49" i="11"/>
  <c r="P49" i="11"/>
  <c r="J49" i="11"/>
  <c r="G49" i="11"/>
  <c r="F49" i="11"/>
  <c r="AF48" i="11"/>
  <c r="S48" i="11"/>
  <c r="P48" i="11"/>
  <c r="J48" i="11"/>
  <c r="G48" i="11"/>
  <c r="F48" i="11"/>
  <c r="AF47" i="11"/>
  <c r="S47" i="11"/>
  <c r="P47" i="11"/>
  <c r="J47" i="11"/>
  <c r="G47" i="11"/>
  <c r="F47" i="11"/>
  <c r="AF46" i="11"/>
  <c r="S46" i="11"/>
  <c r="P46" i="11" s="1"/>
  <c r="J46" i="11"/>
  <c r="G46" i="11"/>
  <c r="F46" i="11"/>
  <c r="AF45" i="11"/>
  <c r="S45" i="11"/>
  <c r="P45" i="11"/>
  <c r="J45" i="11"/>
  <c r="G45" i="11"/>
  <c r="F45" i="11"/>
  <c r="AF44" i="11"/>
  <c r="S44" i="11"/>
  <c r="P44" i="11" s="1"/>
  <c r="J44" i="11"/>
  <c r="G44" i="11"/>
  <c r="F44" i="11"/>
  <c r="AF43" i="11"/>
  <c r="S43" i="11"/>
  <c r="P43" i="11"/>
  <c r="J43" i="11"/>
  <c r="G43" i="11"/>
  <c r="F43" i="11"/>
  <c r="AF42" i="11"/>
  <c r="S42" i="11"/>
  <c r="P42" i="11"/>
  <c r="J42" i="11"/>
  <c r="G42" i="11"/>
  <c r="F42" i="11"/>
  <c r="AF41" i="11"/>
  <c r="S41" i="11"/>
  <c r="P41" i="11"/>
  <c r="J41" i="11"/>
  <c r="G41" i="11"/>
  <c r="F41" i="11"/>
  <c r="AF40" i="11"/>
  <c r="S40" i="11"/>
  <c r="P40" i="11"/>
  <c r="J40" i="11"/>
  <c r="G40" i="11"/>
  <c r="F40" i="11"/>
  <c r="AF39" i="11"/>
  <c r="S39" i="11"/>
  <c r="P39" i="11" s="1"/>
  <c r="J39" i="11"/>
  <c r="G39" i="11"/>
  <c r="F39" i="11"/>
  <c r="AF38" i="11"/>
  <c r="S38" i="11"/>
  <c r="P38" i="11"/>
  <c r="J38" i="11"/>
  <c r="G38" i="11"/>
  <c r="F38" i="11"/>
  <c r="AF37" i="11"/>
  <c r="S37" i="11"/>
  <c r="P37" i="11" s="1"/>
  <c r="J37" i="11"/>
  <c r="G37" i="11"/>
  <c r="F37" i="11"/>
  <c r="AF36" i="11"/>
  <c r="S36" i="11"/>
  <c r="P36" i="11"/>
  <c r="J36" i="11"/>
  <c r="G36" i="11"/>
  <c r="F36" i="11"/>
  <c r="AF35" i="11"/>
  <c r="S35" i="11"/>
  <c r="P35" i="11"/>
  <c r="J35" i="11"/>
  <c r="G35" i="11"/>
  <c r="F35" i="11"/>
  <c r="AF34" i="11"/>
  <c r="S34" i="11"/>
  <c r="P34" i="11"/>
  <c r="J34" i="11"/>
  <c r="G34" i="11"/>
  <c r="F34" i="11"/>
  <c r="AF33" i="11"/>
  <c r="S33" i="11"/>
  <c r="P33" i="11"/>
  <c r="J33" i="11"/>
  <c r="G33" i="11"/>
  <c r="F33" i="11"/>
  <c r="AF32" i="11"/>
  <c r="S32" i="11"/>
  <c r="P32" i="11" s="1"/>
  <c r="J32" i="11"/>
  <c r="G32" i="11"/>
  <c r="F32" i="11"/>
  <c r="AF31" i="11"/>
  <c r="S31" i="11"/>
  <c r="P31" i="11"/>
  <c r="J31" i="11"/>
  <c r="G31" i="11"/>
  <c r="F31" i="11"/>
  <c r="AF30" i="11"/>
  <c r="S30" i="11"/>
  <c r="P30" i="11" s="1"/>
  <c r="J30" i="11"/>
  <c r="G30" i="11"/>
  <c r="F30" i="11"/>
  <c r="AF29" i="11"/>
  <c r="S29" i="11"/>
  <c r="P29" i="11"/>
  <c r="J29" i="11"/>
  <c r="G29" i="11"/>
  <c r="F29" i="11"/>
  <c r="AF28" i="11"/>
  <c r="S28" i="11"/>
  <c r="P28" i="11"/>
  <c r="J28" i="11"/>
  <c r="G28" i="11"/>
  <c r="F28" i="11"/>
  <c r="AF27" i="11"/>
  <c r="S27" i="11"/>
  <c r="P27" i="11"/>
  <c r="J27" i="11"/>
  <c r="G27" i="11"/>
  <c r="F27" i="11"/>
  <c r="AF26" i="11"/>
  <c r="S26" i="11"/>
  <c r="P26" i="11"/>
  <c r="J26" i="11"/>
  <c r="G26" i="11"/>
  <c r="F26" i="11"/>
  <c r="AF25" i="11"/>
  <c r="S25" i="11"/>
  <c r="P25" i="11" s="1"/>
  <c r="J25" i="11"/>
  <c r="G25" i="11"/>
  <c r="F25" i="11"/>
  <c r="AF24" i="11"/>
  <c r="S24" i="11"/>
  <c r="P24" i="11"/>
  <c r="J24" i="11"/>
  <c r="G24" i="11"/>
  <c r="F24" i="11"/>
  <c r="AF23" i="11"/>
  <c r="S23" i="11"/>
  <c r="P23" i="11" s="1"/>
  <c r="J23" i="11"/>
  <c r="G23" i="11"/>
  <c r="F23" i="11"/>
  <c r="AF22" i="11"/>
  <c r="S22" i="11"/>
  <c r="P22" i="11"/>
  <c r="J22" i="11"/>
  <c r="G22" i="11"/>
  <c r="F22" i="11"/>
  <c r="AF21" i="11"/>
  <c r="S21" i="11"/>
  <c r="P21" i="11"/>
  <c r="J21" i="11"/>
  <c r="G21" i="11"/>
  <c r="F21" i="11"/>
  <c r="AF20" i="11"/>
  <c r="S20" i="11"/>
  <c r="P20" i="11"/>
  <c r="J20" i="11"/>
  <c r="G20" i="11"/>
  <c r="F20" i="11"/>
  <c r="AF19" i="11"/>
  <c r="S19" i="11"/>
  <c r="P19" i="11"/>
  <c r="J19" i="11"/>
  <c r="G19" i="11"/>
  <c r="F19" i="11"/>
  <c r="AF18" i="11"/>
  <c r="S18" i="11"/>
  <c r="P18" i="11" s="1"/>
  <c r="J18" i="11"/>
  <c r="G18" i="11"/>
  <c r="F18" i="11"/>
  <c r="AF17" i="11"/>
  <c r="S17" i="11"/>
  <c r="P17" i="11"/>
  <c r="J17" i="11"/>
  <c r="G17" i="11"/>
  <c r="F17" i="11"/>
  <c r="AF16" i="11"/>
  <c r="S16" i="11"/>
  <c r="P16" i="11" s="1"/>
  <c r="J16" i="11"/>
  <c r="G16" i="11"/>
  <c r="F16" i="11"/>
  <c r="AF15" i="11"/>
  <c r="S15" i="11"/>
  <c r="P15" i="11"/>
  <c r="J15" i="11"/>
  <c r="G15" i="11"/>
  <c r="F15" i="11"/>
  <c r="AF14" i="11"/>
  <c r="S14" i="11"/>
  <c r="P14" i="11"/>
  <c r="J14" i="11"/>
  <c r="G14" i="11"/>
  <c r="F14" i="11"/>
  <c r="AF13" i="11"/>
  <c r="S13" i="11"/>
  <c r="P13" i="11"/>
  <c r="J13" i="11"/>
  <c r="G13" i="11"/>
  <c r="F13" i="11"/>
  <c r="AF12" i="11"/>
  <c r="S12" i="11"/>
  <c r="P12" i="11"/>
  <c r="J12" i="11"/>
  <c r="G12" i="11"/>
  <c r="F12" i="11"/>
  <c r="AF11" i="11"/>
  <c r="S11" i="11"/>
  <c r="P11" i="11" s="1"/>
  <c r="J11" i="11"/>
  <c r="G11" i="11"/>
  <c r="F11" i="11"/>
  <c r="AF10" i="11"/>
  <c r="S10" i="11"/>
  <c r="P10" i="11"/>
  <c r="J10" i="11"/>
  <c r="G10" i="11"/>
  <c r="F10" i="11"/>
  <c r="AF9" i="11"/>
  <c r="S9" i="11"/>
  <c r="P9" i="11" s="1"/>
  <c r="J9" i="11"/>
  <c r="G9" i="11"/>
  <c r="F9" i="11"/>
  <c r="AF8" i="11"/>
  <c r="S8" i="11"/>
  <c r="P8" i="11"/>
  <c r="J8" i="11"/>
  <c r="G8" i="11"/>
  <c r="F8" i="11"/>
  <c r="AF7" i="11"/>
  <c r="S7" i="11"/>
  <c r="P7" i="11"/>
  <c r="J7" i="11"/>
  <c r="G7" i="11"/>
  <c r="F7" i="11"/>
  <c r="AF6" i="11"/>
  <c r="S6" i="11"/>
  <c r="P6" i="11"/>
  <c r="J6" i="11"/>
  <c r="G6" i="11"/>
  <c r="F6" i="11"/>
  <c r="AF5" i="11"/>
  <c r="S5" i="11"/>
  <c r="P5" i="11"/>
  <c r="J5" i="11"/>
  <c r="G5" i="11"/>
  <c r="F5" i="11"/>
  <c r="AF4" i="11"/>
  <c r="S4" i="11"/>
  <c r="P4" i="11" s="1"/>
  <c r="J4" i="11"/>
  <c r="G4" i="11"/>
  <c r="F4" i="11"/>
  <c r="AF3" i="11"/>
  <c r="S3" i="11"/>
  <c r="P3" i="11"/>
  <c r="J3" i="11"/>
  <c r="G3" i="11"/>
  <c r="F3" i="11"/>
</calcChain>
</file>

<file path=xl/sharedStrings.xml><?xml version="1.0" encoding="utf-8"?>
<sst xmlns="http://schemas.openxmlformats.org/spreadsheetml/2006/main" count="410" uniqueCount="68">
  <si>
    <t xml:space="preserve"> MILLING</t>
  </si>
  <si>
    <t>REGULAR BREAD TEST</t>
  </si>
  <si>
    <t>PROT %       (12% MB)</t>
  </si>
  <si>
    <t>MOIS %</t>
  </si>
  <si>
    <t>FLOUR YIELD</t>
  </si>
  <si>
    <t>VOL         C.C</t>
  </si>
  <si>
    <t>CRUMB GRAIN (1-10)</t>
  </si>
  <si>
    <t>CRUMB TEXTURE (1-10)</t>
  </si>
  <si>
    <t>GRAIN QUALITY</t>
  </si>
  <si>
    <t>PROT % (AS IS)</t>
  </si>
  <si>
    <t>TEST WEIGHT (lbs/bu)</t>
  </si>
  <si>
    <t>TEST WEIGHT (kg/hl)</t>
  </si>
  <si>
    <t>PROT % (0% MB)</t>
  </si>
  <si>
    <t>ABS%</t>
  </si>
  <si>
    <t>DOUGH HANDLING (1-10)</t>
  </si>
  <si>
    <t>BREAD SYMMETRY (1-10)</t>
  </si>
  <si>
    <t>BAKING ABS%</t>
  </si>
  <si>
    <t>CRUMB COLOR (1-10)</t>
  </si>
  <si>
    <t>VARIETY</t>
  </si>
  <si>
    <t>LOCATION</t>
  </si>
  <si>
    <t>MIXOGRAPH</t>
  </si>
  <si>
    <t xml:space="preserve">MIXING PEAK TIME (MIN) </t>
  </si>
  <si>
    <t>MIDLINE PEAK VALUE (%)</t>
  </si>
  <si>
    <t>MIDLINE PEAK INTEGRAL VALUE (%)</t>
  </si>
  <si>
    <t>UC CENTRAL RED</t>
  </si>
  <si>
    <t>UC PATWIN 515</t>
  </si>
  <si>
    <t>UC PATWIN 515 HP</t>
  </si>
  <si>
    <t>YECORA ROJO</t>
  </si>
  <si>
    <t>YECORA ROJO 515</t>
  </si>
  <si>
    <t>MILLING SCORE</t>
  </si>
  <si>
    <t>FLOUR ASH % (As-is)</t>
  </si>
  <si>
    <t>FLOUR ASH% (14% MB)</t>
  </si>
  <si>
    <t>MIX TIME</t>
  </si>
  <si>
    <t>Hardness</t>
  </si>
  <si>
    <t xml:space="preserve">Weight (mg) </t>
  </si>
  <si>
    <t>Diameter (mm)</t>
  </si>
  <si>
    <t>UC 1974</t>
  </si>
  <si>
    <t>WB PATRON</t>
  </si>
  <si>
    <t>UC CENTRAL WHITE</t>
  </si>
  <si>
    <t>UC 1975</t>
  </si>
  <si>
    <t>Falling Number</t>
  </si>
  <si>
    <t>UC LASSIK RS</t>
  </si>
  <si>
    <t>UC PATWIN RS</t>
  </si>
  <si>
    <t>WB JOAQUIN ORO</t>
  </si>
  <si>
    <t>WB 9229</t>
  </si>
  <si>
    <t>WB 9904</t>
  </si>
  <si>
    <t>WB 9215</t>
  </si>
  <si>
    <t>WB 9990</t>
  </si>
  <si>
    <t>WB 9727</t>
  </si>
  <si>
    <t>WB 9725</t>
  </si>
  <si>
    <t>WB 9940</t>
  </si>
  <si>
    <t>WB 9444</t>
  </si>
  <si>
    <t>UC 1988</t>
  </si>
  <si>
    <t>UC 1989</t>
  </si>
  <si>
    <t>UC 1990</t>
  </si>
  <si>
    <t>UC 1991</t>
  </si>
  <si>
    <t>UC 1992</t>
  </si>
  <si>
    <t>WB 9749</t>
  </si>
  <si>
    <t>UC 1993</t>
  </si>
  <si>
    <t>Weighted Bake Score (1-10)</t>
  </si>
  <si>
    <t>-</t>
  </si>
  <si>
    <t>ENVIRONMENT</t>
  </si>
  <si>
    <t>Irrigated</t>
  </si>
  <si>
    <t>UC Westside Research and Extension Center</t>
  </si>
  <si>
    <t>UC Davis Field Research Facility</t>
  </si>
  <si>
    <t>Terminal Drought</t>
  </si>
  <si>
    <t>UC Number</t>
  </si>
  <si>
    <t>MOIS %2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</si>
</sst>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9" fillId="0" borderId="0"/>
    <xf numFmtId="0" fontId="10" fillId="0" borderId="0"/>
  </cellStyleXfs>
  <cellXfs count="48">
    <xf numFmtId="0" fontId="0" fillId="0" borderId="0" xfId="0"/>
    <xf numFmtId="0" fontId="4" fillId="0" borderId="3" xfId="1" applyFont="1" applyBorder="1" applyAlignment="1">
      <alignment horizontal="left"/>
    </xf>
    <xf numFmtId="1" fontId="4" fillId="0" borderId="5" xfId="1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 wrapText="1"/>
    </xf>
    <xf numFmtId="2" fontId="4" fillId="0" borderId="3" xfId="1" applyNumberFormat="1" applyFont="1" applyBorder="1" applyAlignment="1">
      <alignment horizontal="center" wrapText="1"/>
    </xf>
    <xf numFmtId="0" fontId="5" fillId="0" borderId="0" xfId="0" applyFont="1"/>
    <xf numFmtId="0" fontId="7" fillId="0" borderId="2" xfId="0" applyFont="1" applyBorder="1"/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/>
    <xf numFmtId="20" fontId="7" fillId="0" borderId="0" xfId="0" applyNumberFormat="1" applyFont="1"/>
    <xf numFmtId="2" fontId="7" fillId="0" borderId="0" xfId="0" applyNumberFormat="1" applyFont="1"/>
    <xf numFmtId="2" fontId="3" fillId="0" borderId="0" xfId="0" applyNumberFormat="1" applyFont="1" applyAlignment="1">
      <alignment horizontal="center"/>
    </xf>
    <xf numFmtId="164" fontId="7" fillId="0" borderId="0" xfId="0" applyNumberFormat="1" applyFont="1"/>
    <xf numFmtId="164" fontId="9" fillId="0" borderId="0" xfId="3" applyNumberFormat="1" applyAlignment="1">
      <alignment horizontal="center"/>
    </xf>
    <xf numFmtId="2" fontId="4" fillId="0" borderId="3" xfId="1" applyNumberFormat="1" applyFont="1" applyBorder="1" applyAlignment="1">
      <alignment horizontal="center"/>
    </xf>
    <xf numFmtId="2" fontId="4" fillId="0" borderId="4" xfId="1" applyNumberFormat="1" applyFont="1" applyBorder="1" applyAlignment="1">
      <alignment horizontal="center"/>
    </xf>
    <xf numFmtId="2" fontId="4" fillId="0" borderId="5" xfId="1" applyNumberFormat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7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quotePrefix="1" applyFont="1" applyBorder="1" applyAlignment="1">
      <alignment horizontal="left"/>
    </xf>
    <xf numFmtId="14" fontId="3" fillId="0" borderId="5" xfId="0" applyNumberFormat="1" applyFont="1" applyBorder="1" applyAlignment="1">
      <alignment horizontal="left"/>
    </xf>
    <xf numFmtId="164" fontId="7" fillId="0" borderId="3" xfId="0" applyNumberFormat="1" applyFont="1" applyBorder="1" applyAlignment="1">
      <alignment horizontal="center"/>
    </xf>
    <xf numFmtId="0" fontId="6" fillId="0" borderId="7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2" fontId="6" fillId="0" borderId="8" xfId="1" applyNumberFormat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 vertical="center" wrapText="1"/>
    </xf>
    <xf numFmtId="164" fontId="6" fillId="0" borderId="8" xfId="1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2" fontId="3" fillId="0" borderId="11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</cellXfs>
  <cellStyles count="5">
    <cellStyle name="Normal" xfId="0" builtinId="0"/>
    <cellStyle name="Normal 16" xfId="4" xr:uid="{CF7B492A-0613-4900-9EF5-8CC384C30493}"/>
    <cellStyle name="Normal 2" xfId="2" xr:uid="{00000000-0005-0000-0000-000001000000}"/>
    <cellStyle name="Normal 3" xfId="1" xr:uid="{00000000-0005-0000-0000-000002000000}"/>
    <cellStyle name="Normal 4" xfId="3" xr:uid="{B93F2B13-C3E9-43D0-AEC2-535C89EFF5AF}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2BD"/>
      <color rgb="FF4666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A8D1D1-097C-40AD-B78D-AAE3DE1BDF27}" name="Table13" displayName="Table13" ref="A2:AF102" totalsRowShown="0" headerRowDxfId="35" headerRowBorderDxfId="33" tableBorderDxfId="34" totalsRowBorderDxfId="32" headerRowCellStyle="Normal 3">
  <autoFilter ref="A2:AF102" xr:uid="{63A8D1D1-097C-40AD-B78D-AAE3DE1BDF27}"/>
  <tableColumns count="32">
    <tableColumn id="1" xr3:uid="{666FB90F-5BE8-469D-9E2B-4733EDB6D2B4}" name="VARIETY" dataDxfId="31"/>
    <tableColumn id="2" xr3:uid="{B373D94B-6B5B-4743-88F9-B1B94E187066}" name="UC Number" dataDxfId="30"/>
    <tableColumn id="3" xr3:uid="{A61BC186-27C3-479E-9BD3-AF0A8D55785D}" name="LOCATION" dataDxfId="29"/>
    <tableColumn id="4" xr3:uid="{601F2F8A-665B-41B8-BF86-75C279A60FEA}" name="ENVIRONMENT" dataDxfId="28"/>
    <tableColumn id="5" xr3:uid="{5036A14D-B92B-4E68-B136-F4FBE254E4CF}" name="PROT % (AS IS)" dataDxfId="27"/>
    <tableColumn id="6" xr3:uid="{A7156518-F559-44D4-88F4-D80AEDCCF52C}" name="PROT %       (12% MB)" dataDxfId="26">
      <calculatedColumnFormula>88/(100-H3)*E3</calculatedColumnFormula>
    </tableColumn>
    <tableColumn id="7" xr3:uid="{3D7007F9-DF16-4775-884B-9AE5A420AD01}" name="PROT % (0% MB)" dataDxfId="25">
      <calculatedColumnFormula>100/(100-H3)*E3</calculatedColumnFormula>
    </tableColumn>
    <tableColumn id="8" xr3:uid="{FA96081A-41F4-4C3A-B795-96602CD73BA2}" name="MOIS %" dataDxfId="24"/>
    <tableColumn id="9" xr3:uid="{D83857F6-377F-4614-A6FA-8964C8E30B65}" name="TEST WEIGHT (lbs/bu)" dataDxfId="23"/>
    <tableColumn id="10" xr3:uid="{E59BDE69-7113-4D77-ABFF-F80E32A41446}" name="TEST WEIGHT (kg/hl)" dataDxfId="22">
      <calculatedColumnFormula>I3*1.292+1.419</calculatedColumnFormula>
    </tableColumn>
    <tableColumn id="11" xr3:uid="{415AA3A7-35E0-4C02-9FB2-83A79D529A7C}" name="Weight (mg) " dataDxfId="21"/>
    <tableColumn id="12" xr3:uid="{90A9E1D5-870A-4E44-91F2-DB14567C614E}" name="Diameter (mm)" dataDxfId="20"/>
    <tableColumn id="13" xr3:uid="{5351F2D0-5EA9-4918-82B4-3EB91448E7D3}" name="Hardness" dataDxfId="19"/>
    <tableColumn id="14" xr3:uid="{3A946909-A33D-41C5-A50E-A09C543E7ED7}" name="Falling Number" dataDxfId="18"/>
    <tableColumn id="15" xr3:uid="{C864E028-947C-4011-BC5C-6BDD3BDF6DB3}" name="FLOUR YIELD" dataDxfId="17"/>
    <tableColumn id="16" xr3:uid="{08A9A154-73A4-493F-87B1-8B60332A678D}" name="MILLING SCORE" dataDxfId="16">
      <calculatedColumnFormula>((100-(0.5*(16-14.5)+(80-O3)+50*(S3-0.3)))*1.045-3.438)</calculatedColumnFormula>
    </tableColumn>
    <tableColumn id="17" xr3:uid="{48E7085B-FA15-4289-A7A6-EF4FB878DB55}" name="MOIS %2" dataDxfId="15"/>
    <tableColumn id="18" xr3:uid="{D695F366-E4DB-4314-A7FF-ECF333763B77}" name="FLOUR ASH % (As-is)" dataDxfId="14"/>
    <tableColumn id="19" xr3:uid="{0FB53A7D-D3EC-4265-8D56-8A0B3BEB7640}" name="FLOUR ASH% (14% MB)" dataDxfId="13">
      <calculatedColumnFormula>86/(100-Q3)*R3</calculatedColumnFormula>
    </tableColumn>
    <tableColumn id="20" xr3:uid="{7EFB9FB6-9798-43A7-8147-DA279AA8062D}" name="ABS%" dataDxfId="12"/>
    <tableColumn id="21" xr3:uid="{291E051D-E66E-4398-903D-37D7D08AC05E}" name="MIXING PEAK TIME (MIN) " dataDxfId="11"/>
    <tableColumn id="22" xr3:uid="{8A049D81-E8E7-4E85-A47C-69968EBF83F6}" name="MIDLINE PEAK VALUE (%)" dataDxfId="10"/>
    <tableColumn id="23" xr3:uid="{67E44A22-4B2A-4842-B147-99DE6FFAE2BF}" name="MIDLINE PEAK INTEGRAL VALUE (%)" dataDxfId="9"/>
    <tableColumn id="24" xr3:uid="{6492D80E-D9F6-4971-B918-97A93FB7F643}" name="BAKING ABS%" dataDxfId="8"/>
    <tableColumn id="25" xr3:uid="{B35CB3AE-821C-40F4-ADB2-5237A43E7813}" name="MIX TIME" dataDxfId="7"/>
    <tableColumn id="26" xr3:uid="{203C38AD-5DA9-4862-98A9-99BE9A2849B1}" name="VOL         C.C" dataDxfId="6"/>
    <tableColumn id="27" xr3:uid="{1CC5B314-BCB7-42DF-AA8F-0EFA4F59C035}" name="DOUGH HANDLING (1-10)" dataDxfId="5"/>
    <tableColumn id="28" xr3:uid="{19B8E70A-A05E-4F5A-816F-F4D2C6854385}" name="CRUMB COLOR (1-10)" dataDxfId="4"/>
    <tableColumn id="29" xr3:uid="{CBFE52F2-4511-4E34-9D48-F7F8E7220C45}" name="CRUMB GRAIN (1-10)" dataDxfId="3"/>
    <tableColumn id="30" xr3:uid="{AC588932-663C-4EC5-AB18-C27019D06806}" name="CRUMB TEXTURE (1-10)" dataDxfId="2"/>
    <tableColumn id="31" xr3:uid="{853C0CAE-8B92-4A29-91A1-B5C0287CEE1B}" name="BREAD SYMMETRY (1-10)" dataDxfId="1"/>
    <tableColumn id="32" xr3:uid="{809437A3-4F8E-4D42-B61D-006878E5071E}" name="Weighted Bake Score (1-10)" dataDxfId="0">
      <calculatedColumnFormula>AA3*0.6+AC3*0.1+AD3*0.1+AE3*0.2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5B421-2CF1-427C-9059-DE086B630803}">
  <dimension ref="A1:AM102"/>
  <sheetViews>
    <sheetView tabSelected="1" zoomScaleNormal="100" workbookViewId="0"/>
  </sheetViews>
  <sheetFormatPr defaultRowHeight="14.5" x14ac:dyDescent="0.35"/>
  <cols>
    <col min="1" max="1" width="21.26953125" bestFit="1" customWidth="1"/>
    <col min="2" max="2" width="9.26953125" bestFit="1" customWidth="1"/>
    <col min="3" max="3" width="34.36328125" bestFit="1" customWidth="1"/>
    <col min="4" max="4" width="13.90625" bestFit="1" customWidth="1"/>
  </cols>
  <sheetData>
    <row r="1" spans="1:37" s="5" customFormat="1" ht="46" thickBot="1" x14ac:dyDescent="0.4">
      <c r="A1" s="1"/>
      <c r="B1" s="1"/>
      <c r="C1" s="1"/>
      <c r="D1" s="1"/>
      <c r="E1" s="20" t="s">
        <v>8</v>
      </c>
      <c r="F1" s="21"/>
      <c r="G1" s="21"/>
      <c r="H1" s="21"/>
      <c r="I1" s="21"/>
      <c r="J1" s="21"/>
      <c r="K1" s="21"/>
      <c r="L1" s="21"/>
      <c r="M1" s="22"/>
      <c r="N1" s="2"/>
      <c r="O1" s="3" t="s">
        <v>0</v>
      </c>
      <c r="P1" s="4"/>
      <c r="Q1" s="23"/>
      <c r="R1" s="23"/>
      <c r="S1" s="24"/>
      <c r="T1" s="25" t="s">
        <v>20</v>
      </c>
      <c r="U1" s="25"/>
      <c r="V1" s="25"/>
      <c r="W1" s="25"/>
      <c r="X1" s="26" t="s">
        <v>1</v>
      </c>
      <c r="Y1" s="27"/>
      <c r="Z1" s="27"/>
      <c r="AA1" s="27"/>
      <c r="AB1" s="27"/>
      <c r="AC1" s="27"/>
      <c r="AD1" s="27"/>
      <c r="AE1" s="27"/>
      <c r="AF1" s="27"/>
    </row>
    <row r="2" spans="1:37" s="6" customFormat="1" ht="78" x14ac:dyDescent="0.3">
      <c r="A2" s="33" t="s">
        <v>18</v>
      </c>
      <c r="B2" s="34" t="s">
        <v>66</v>
      </c>
      <c r="C2" s="34" t="s">
        <v>19</v>
      </c>
      <c r="D2" s="34" t="s">
        <v>61</v>
      </c>
      <c r="E2" s="35" t="s">
        <v>9</v>
      </c>
      <c r="F2" s="35" t="s">
        <v>2</v>
      </c>
      <c r="G2" s="35" t="s">
        <v>12</v>
      </c>
      <c r="H2" s="35" t="s">
        <v>3</v>
      </c>
      <c r="I2" s="35" t="s">
        <v>10</v>
      </c>
      <c r="J2" s="35" t="s">
        <v>11</v>
      </c>
      <c r="K2" s="36" t="s">
        <v>34</v>
      </c>
      <c r="L2" s="35" t="s">
        <v>35</v>
      </c>
      <c r="M2" s="35" t="s">
        <v>33</v>
      </c>
      <c r="N2" s="37" t="s">
        <v>40</v>
      </c>
      <c r="O2" s="35" t="s">
        <v>4</v>
      </c>
      <c r="P2" s="35" t="s">
        <v>29</v>
      </c>
      <c r="Q2" s="36" t="s">
        <v>67</v>
      </c>
      <c r="R2" s="36" t="s">
        <v>30</v>
      </c>
      <c r="S2" s="36" t="s">
        <v>31</v>
      </c>
      <c r="T2" s="38" t="s">
        <v>13</v>
      </c>
      <c r="U2" s="38" t="s">
        <v>21</v>
      </c>
      <c r="V2" s="38" t="s">
        <v>22</v>
      </c>
      <c r="W2" s="38" t="s">
        <v>23</v>
      </c>
      <c r="X2" s="36" t="s">
        <v>16</v>
      </c>
      <c r="Y2" s="35" t="s">
        <v>32</v>
      </c>
      <c r="Z2" s="36" t="s">
        <v>5</v>
      </c>
      <c r="AA2" s="36" t="s">
        <v>14</v>
      </c>
      <c r="AB2" s="36" t="s">
        <v>17</v>
      </c>
      <c r="AC2" s="35" t="s">
        <v>6</v>
      </c>
      <c r="AD2" s="36" t="s">
        <v>7</v>
      </c>
      <c r="AE2" s="36" t="s">
        <v>15</v>
      </c>
      <c r="AF2" s="39" t="s">
        <v>59</v>
      </c>
    </row>
    <row r="3" spans="1:37" s="14" customFormat="1" ht="14" x14ac:dyDescent="0.3">
      <c r="A3" s="28" t="s">
        <v>38</v>
      </c>
      <c r="B3" s="8">
        <v>1932</v>
      </c>
      <c r="C3" s="7" t="s">
        <v>63</v>
      </c>
      <c r="D3" s="7" t="s">
        <v>62</v>
      </c>
      <c r="E3" s="9">
        <v>14.9</v>
      </c>
      <c r="F3" s="9">
        <f>88/(100-H3)*E3</f>
        <v>14.44530131100584</v>
      </c>
      <c r="G3" s="9">
        <f>100/(100-H3)*E3</f>
        <v>16.415115126143</v>
      </c>
      <c r="H3" s="9">
        <v>9.23</v>
      </c>
      <c r="I3" s="9">
        <v>63.695238095238089</v>
      </c>
      <c r="J3" s="9">
        <f>I3*1.292+1.419</f>
        <v>83.713247619047607</v>
      </c>
      <c r="K3" s="9">
        <v>47.56</v>
      </c>
      <c r="L3" s="9">
        <v>3.15</v>
      </c>
      <c r="M3" s="9">
        <v>59.86</v>
      </c>
      <c r="N3" s="10" t="s">
        <v>60</v>
      </c>
      <c r="O3" s="9">
        <v>68.60646773941572</v>
      </c>
      <c r="P3" s="9">
        <f t="shared" ref="P3:P66" si="0">((100-(0.5*(16-14.5)+(80-O3)+50*(S3-0.3)))*1.045-3.438)</f>
        <v>80.742230940628588</v>
      </c>
      <c r="Q3" s="9">
        <v>13.55305867665416</v>
      </c>
      <c r="R3" s="9">
        <v>0.44834244199365275</v>
      </c>
      <c r="S3" s="9">
        <f>86/(100-Q3)*R3</f>
        <v>0.44602445640307831</v>
      </c>
      <c r="T3" s="11">
        <v>65.849999999999994</v>
      </c>
      <c r="U3" s="11">
        <v>3.97</v>
      </c>
      <c r="V3" s="11">
        <v>51.500999999999998</v>
      </c>
      <c r="W3" s="11">
        <v>158.99</v>
      </c>
      <c r="X3" s="11">
        <v>67.5</v>
      </c>
      <c r="Y3" s="9">
        <v>2.6</v>
      </c>
      <c r="Z3" s="12">
        <v>900</v>
      </c>
      <c r="AA3" s="12">
        <v>7</v>
      </c>
      <c r="AB3" s="12">
        <v>10</v>
      </c>
      <c r="AC3" s="12">
        <v>6</v>
      </c>
      <c r="AD3" s="13">
        <v>8</v>
      </c>
      <c r="AE3" s="12">
        <v>8</v>
      </c>
      <c r="AF3" s="32">
        <f>AA3*0.6+AC3*0.1+AD3*0.1+AE3*0.2</f>
        <v>7.2000000000000011</v>
      </c>
      <c r="AG3" s="16"/>
      <c r="AH3" s="16"/>
      <c r="AI3" s="16"/>
      <c r="AJ3" s="15"/>
      <c r="AK3" s="16"/>
    </row>
    <row r="4" spans="1:37" s="14" customFormat="1" ht="14" x14ac:dyDescent="0.3">
      <c r="A4" s="28" t="s">
        <v>24</v>
      </c>
      <c r="B4" s="8">
        <v>1817</v>
      </c>
      <c r="C4" s="7" t="s">
        <v>63</v>
      </c>
      <c r="D4" s="7" t="s">
        <v>62</v>
      </c>
      <c r="E4" s="9">
        <v>15.2</v>
      </c>
      <c r="F4" s="9">
        <f t="shared" ref="F4:F67" si="1">88/(100-H4)*E4</f>
        <v>14.734523022692221</v>
      </c>
      <c r="G4" s="9">
        <f t="shared" ref="G4:G67" si="2">100/(100-H4)*E4</f>
        <v>16.743776162150255</v>
      </c>
      <c r="H4" s="9">
        <v>9.2200000000000006</v>
      </c>
      <c r="I4" s="9">
        <v>64.287830687830677</v>
      </c>
      <c r="J4" s="9">
        <f t="shared" ref="J4:J67" si="3">I4*1.292+1.419</f>
        <v>84.478877248677236</v>
      </c>
      <c r="K4" s="9">
        <v>41.68</v>
      </c>
      <c r="L4" s="9">
        <v>3.09</v>
      </c>
      <c r="M4" s="9">
        <v>68.569999999999993</v>
      </c>
      <c r="N4" s="10" t="s">
        <v>60</v>
      </c>
      <c r="O4" s="9">
        <v>68.039877419605105</v>
      </c>
      <c r="P4" s="9">
        <f t="shared" si="0"/>
        <v>80.105910019344108</v>
      </c>
      <c r="Q4" s="9">
        <v>13.622985982940065</v>
      </c>
      <c r="R4" s="9">
        <v>0.44883007161480737</v>
      </c>
      <c r="S4" s="9">
        <f t="shared" ref="S4:S67" si="4">86/(100-Q4)*R4</f>
        <v>0.44687104084484613</v>
      </c>
      <c r="T4" s="11">
        <v>66.31</v>
      </c>
      <c r="U4" s="11">
        <v>3.18</v>
      </c>
      <c r="V4" s="11">
        <v>51.31</v>
      </c>
      <c r="W4" s="11">
        <v>129.19200000000001</v>
      </c>
      <c r="X4" s="11">
        <v>68</v>
      </c>
      <c r="Y4" s="9">
        <v>2.3000000000000003</v>
      </c>
      <c r="Z4" s="12">
        <v>930</v>
      </c>
      <c r="AA4" s="12">
        <v>7</v>
      </c>
      <c r="AB4" s="12">
        <v>8</v>
      </c>
      <c r="AC4" s="12">
        <v>5</v>
      </c>
      <c r="AD4" s="13">
        <v>7</v>
      </c>
      <c r="AE4" s="12">
        <v>8</v>
      </c>
      <c r="AF4" s="32">
        <f t="shared" ref="AF4:AF67" si="5">AA4*0.6+AC4*0.1+AD4*0.1+AE4*0.2</f>
        <v>7</v>
      </c>
      <c r="AG4" s="16"/>
      <c r="AH4" s="16"/>
      <c r="AI4" s="16"/>
      <c r="AJ4" s="15"/>
      <c r="AK4" s="16"/>
    </row>
    <row r="5" spans="1:37" s="14" customFormat="1" ht="14" x14ac:dyDescent="0.3">
      <c r="A5" s="28" t="s">
        <v>26</v>
      </c>
      <c r="B5" s="8">
        <v>1743</v>
      </c>
      <c r="C5" s="7" t="s">
        <v>63</v>
      </c>
      <c r="D5" s="7" t="s">
        <v>62</v>
      </c>
      <c r="E5" s="9">
        <v>16.100000000000001</v>
      </c>
      <c r="F5" s="9">
        <f t="shared" si="1"/>
        <v>15.555555555555559</v>
      </c>
      <c r="G5" s="9">
        <f t="shared" si="2"/>
        <v>17.676767676767678</v>
      </c>
      <c r="H5" s="9">
        <v>8.92</v>
      </c>
      <c r="I5" s="9">
        <v>63.38765432098765</v>
      </c>
      <c r="J5" s="9">
        <f t="shared" si="3"/>
        <v>83.315849382716038</v>
      </c>
      <c r="K5" s="9">
        <v>38.5</v>
      </c>
      <c r="L5" s="9">
        <v>2.9</v>
      </c>
      <c r="M5" s="9">
        <v>65.92</v>
      </c>
      <c r="N5" s="10" t="s">
        <v>60</v>
      </c>
      <c r="O5" s="9">
        <v>69.576107899807326</v>
      </c>
      <c r="P5" s="9">
        <f t="shared" si="0"/>
        <v>81.990571977036353</v>
      </c>
      <c r="Q5" s="9">
        <v>13.759583103672867</v>
      </c>
      <c r="R5" s="9">
        <v>0.44275986985535365</v>
      </c>
      <c r="S5" s="9">
        <f t="shared" si="4"/>
        <v>0.4415255651342066</v>
      </c>
      <c r="T5" s="11">
        <v>67.69</v>
      </c>
      <c r="U5" s="11">
        <v>2.54</v>
      </c>
      <c r="V5" s="11">
        <v>59.87</v>
      </c>
      <c r="W5" s="11">
        <v>109.827</v>
      </c>
      <c r="X5" s="11">
        <v>69</v>
      </c>
      <c r="Y5" s="9">
        <v>2.0666666666666664</v>
      </c>
      <c r="Z5" s="12">
        <v>790</v>
      </c>
      <c r="AA5" s="12">
        <v>3</v>
      </c>
      <c r="AB5" s="12">
        <v>4</v>
      </c>
      <c r="AC5" s="12">
        <v>3</v>
      </c>
      <c r="AD5" s="13">
        <v>3</v>
      </c>
      <c r="AE5" s="12">
        <v>4</v>
      </c>
      <c r="AF5" s="32">
        <f t="shared" si="5"/>
        <v>3.1999999999999993</v>
      </c>
      <c r="AG5" s="16"/>
      <c r="AH5" s="16"/>
      <c r="AI5" s="16"/>
      <c r="AJ5" s="15"/>
      <c r="AK5" s="16"/>
    </row>
    <row r="6" spans="1:37" s="14" customFormat="1" ht="14" x14ac:dyDescent="0.3">
      <c r="A6" s="28" t="s">
        <v>25</v>
      </c>
      <c r="B6" s="8">
        <v>1680</v>
      </c>
      <c r="C6" s="7" t="s">
        <v>63</v>
      </c>
      <c r="D6" s="7" t="s">
        <v>62</v>
      </c>
      <c r="E6" s="9">
        <v>14.799999999999999</v>
      </c>
      <c r="F6" s="9">
        <f t="shared" si="1"/>
        <v>14.308943089430894</v>
      </c>
      <c r="G6" s="9">
        <f t="shared" si="2"/>
        <v>16.260162601626014</v>
      </c>
      <c r="H6" s="9">
        <v>8.98</v>
      </c>
      <c r="I6" s="9">
        <v>62.69770723104056</v>
      </c>
      <c r="J6" s="9">
        <f t="shared" si="3"/>
        <v>82.424437742504409</v>
      </c>
      <c r="K6" s="9">
        <v>41.44</v>
      </c>
      <c r="L6" s="9">
        <v>3.04</v>
      </c>
      <c r="M6" s="9">
        <v>63.71</v>
      </c>
      <c r="N6" s="10" t="s">
        <v>60</v>
      </c>
      <c r="O6" s="9">
        <v>68.221787044503344</v>
      </c>
      <c r="P6" s="9">
        <f t="shared" si="0"/>
        <v>78.831771947809074</v>
      </c>
      <c r="Q6" s="9">
        <v>13.620500548409737</v>
      </c>
      <c r="R6" s="9">
        <v>0.47699025864972905</v>
      </c>
      <c r="S6" s="9">
        <f t="shared" si="4"/>
        <v>0.47489465097984535</v>
      </c>
      <c r="T6" s="11">
        <v>65.72</v>
      </c>
      <c r="U6" s="11">
        <v>2.29</v>
      </c>
      <c r="V6" s="11">
        <v>57.08</v>
      </c>
      <c r="W6" s="11">
        <v>95.265000000000001</v>
      </c>
      <c r="X6" s="11">
        <v>68.5</v>
      </c>
      <c r="Y6" s="9">
        <v>2.2166666666666668</v>
      </c>
      <c r="Z6" s="12">
        <v>815</v>
      </c>
      <c r="AA6" s="12">
        <v>4</v>
      </c>
      <c r="AB6" s="12">
        <v>4</v>
      </c>
      <c r="AC6" s="12">
        <v>4</v>
      </c>
      <c r="AD6" s="13">
        <v>5</v>
      </c>
      <c r="AE6" s="12">
        <v>4</v>
      </c>
      <c r="AF6" s="32">
        <f t="shared" si="5"/>
        <v>4.0999999999999996</v>
      </c>
      <c r="AG6" s="16"/>
      <c r="AH6" s="16"/>
      <c r="AI6" s="16"/>
      <c r="AJ6" s="15"/>
      <c r="AK6" s="16"/>
    </row>
    <row r="7" spans="1:37" s="14" customFormat="1" ht="14" x14ac:dyDescent="0.3">
      <c r="A7" s="28" t="s">
        <v>28</v>
      </c>
      <c r="B7" s="8">
        <v>1916</v>
      </c>
      <c r="C7" s="7" t="s">
        <v>63</v>
      </c>
      <c r="D7" s="7" t="s">
        <v>62</v>
      </c>
      <c r="E7" s="9">
        <v>15.5</v>
      </c>
      <c r="F7" s="9">
        <f t="shared" si="1"/>
        <v>15.007151501815381</v>
      </c>
      <c r="G7" s="9">
        <f t="shared" si="2"/>
        <v>17.053581252062934</v>
      </c>
      <c r="H7" s="9">
        <v>9.11</v>
      </c>
      <c r="I7" s="9">
        <v>62.885361552028215</v>
      </c>
      <c r="J7" s="9">
        <f t="shared" si="3"/>
        <v>82.666887125220455</v>
      </c>
      <c r="K7" s="9">
        <v>46.85</v>
      </c>
      <c r="L7" s="9">
        <v>3.15</v>
      </c>
      <c r="M7" s="9">
        <v>60.22</v>
      </c>
      <c r="N7" s="10" t="s">
        <v>60</v>
      </c>
      <c r="O7" s="9">
        <v>68.920375789311549</v>
      </c>
      <c r="P7" s="9">
        <f t="shared" si="0"/>
        <v>81.423302708104558</v>
      </c>
      <c r="Q7" s="9">
        <v>13.778465840990819</v>
      </c>
      <c r="R7" s="9">
        <v>0.44039929536114408</v>
      </c>
      <c r="S7" s="9">
        <f t="shared" si="4"/>
        <v>0.43926775103781834</v>
      </c>
      <c r="T7" s="11">
        <v>66.8</v>
      </c>
      <c r="U7" s="11">
        <v>4.42</v>
      </c>
      <c r="V7" s="11">
        <v>48.707999999999998</v>
      </c>
      <c r="W7" s="11">
        <v>161.41200000000001</v>
      </c>
      <c r="X7" s="11">
        <v>67.5</v>
      </c>
      <c r="Y7" s="9">
        <v>2.416666666666667</v>
      </c>
      <c r="Z7" s="12">
        <v>930</v>
      </c>
      <c r="AA7" s="12">
        <v>6</v>
      </c>
      <c r="AB7" s="12">
        <v>8</v>
      </c>
      <c r="AC7" s="12">
        <v>5</v>
      </c>
      <c r="AD7" s="13">
        <v>7</v>
      </c>
      <c r="AE7" s="12">
        <v>8</v>
      </c>
      <c r="AF7" s="32">
        <f t="shared" si="5"/>
        <v>6.4</v>
      </c>
      <c r="AG7" s="16"/>
      <c r="AH7" s="16"/>
      <c r="AI7" s="16"/>
      <c r="AJ7" s="15"/>
      <c r="AK7" s="16"/>
    </row>
    <row r="8" spans="1:37" s="14" customFormat="1" ht="14" x14ac:dyDescent="0.3">
      <c r="A8" s="28" t="s">
        <v>27</v>
      </c>
      <c r="B8" s="8">
        <v>112</v>
      </c>
      <c r="C8" s="7" t="s">
        <v>63</v>
      </c>
      <c r="D8" s="7" t="s">
        <v>62</v>
      </c>
      <c r="E8" s="9">
        <v>15.2</v>
      </c>
      <c r="F8" s="9">
        <f t="shared" si="1"/>
        <v>14.755653612796468</v>
      </c>
      <c r="G8" s="9">
        <f t="shared" si="2"/>
        <v>16.767788196359625</v>
      </c>
      <c r="H8" s="9">
        <v>9.35</v>
      </c>
      <c r="I8" s="9">
        <v>62.914991181657847</v>
      </c>
      <c r="J8" s="9">
        <f t="shared" si="3"/>
        <v>82.705168606701932</v>
      </c>
      <c r="K8" s="9">
        <v>43.46</v>
      </c>
      <c r="L8" s="9">
        <v>3.1</v>
      </c>
      <c r="M8" s="9">
        <v>60.99</v>
      </c>
      <c r="N8" s="10" t="s">
        <v>60</v>
      </c>
      <c r="O8" s="9">
        <v>69.729020304176629</v>
      </c>
      <c r="P8" s="9">
        <f t="shared" si="0"/>
        <v>84.869918993221987</v>
      </c>
      <c r="Q8" s="9">
        <v>13.5379241516966</v>
      </c>
      <c r="R8" s="9">
        <v>0.39156934182306585</v>
      </c>
      <c r="S8" s="9">
        <f t="shared" si="4"/>
        <v>0.38947669329459489</v>
      </c>
      <c r="T8" s="11">
        <v>64.7</v>
      </c>
      <c r="U8" s="11">
        <v>3.9</v>
      </c>
      <c r="V8" s="11">
        <v>56.045000000000002</v>
      </c>
      <c r="W8" s="11">
        <v>156.708</v>
      </c>
      <c r="X8" s="11">
        <v>66.5</v>
      </c>
      <c r="Y8" s="9">
        <v>2.5833333333333335</v>
      </c>
      <c r="Z8" s="12">
        <v>935</v>
      </c>
      <c r="AA8" s="12">
        <v>7</v>
      </c>
      <c r="AB8" s="12">
        <v>8</v>
      </c>
      <c r="AC8" s="12">
        <v>6</v>
      </c>
      <c r="AD8" s="13">
        <v>7</v>
      </c>
      <c r="AE8" s="12">
        <v>8</v>
      </c>
      <c r="AF8" s="32">
        <f t="shared" si="5"/>
        <v>7.1000000000000014</v>
      </c>
      <c r="AG8" s="16"/>
      <c r="AH8" s="16"/>
      <c r="AI8" s="16"/>
      <c r="AJ8" s="15"/>
      <c r="AK8" s="16"/>
    </row>
    <row r="9" spans="1:37" s="14" customFormat="1" ht="14" x14ac:dyDescent="0.3">
      <c r="A9" s="28" t="s">
        <v>41</v>
      </c>
      <c r="B9" s="8">
        <v>1836</v>
      </c>
      <c r="C9" s="7" t="s">
        <v>63</v>
      </c>
      <c r="D9" s="7" t="s">
        <v>62</v>
      </c>
      <c r="E9" s="9">
        <v>15.4</v>
      </c>
      <c r="F9" s="9">
        <f t="shared" si="1"/>
        <v>14.934979061053561</v>
      </c>
      <c r="G9" s="9">
        <f t="shared" si="2"/>
        <v>16.97156711483359</v>
      </c>
      <c r="H9" s="9">
        <v>9.26</v>
      </c>
      <c r="I9" s="9">
        <v>60.352733686067019</v>
      </c>
      <c r="J9" s="9">
        <f t="shared" si="3"/>
        <v>79.394731922398591</v>
      </c>
      <c r="K9" s="9">
        <v>38.31</v>
      </c>
      <c r="L9" s="9">
        <v>3</v>
      </c>
      <c r="M9" s="9">
        <v>75.260000000000005</v>
      </c>
      <c r="N9" s="10" t="s">
        <v>60</v>
      </c>
      <c r="O9" s="9">
        <v>63.822050290135401</v>
      </c>
      <c r="P9" s="9">
        <f t="shared" si="0"/>
        <v>74.479647029004397</v>
      </c>
      <c r="Q9" s="9">
        <v>13.81987577639751</v>
      </c>
      <c r="R9" s="9">
        <v>0.47117897922685531</v>
      </c>
      <c r="S9" s="9">
        <f t="shared" si="4"/>
        <v>0.47019417271171443</v>
      </c>
      <c r="T9" s="11">
        <v>83.8</v>
      </c>
      <c r="U9" s="11">
        <v>3.3</v>
      </c>
      <c r="V9" s="11">
        <v>56.220999999999997</v>
      </c>
      <c r="W9" s="11">
        <v>142.643</v>
      </c>
      <c r="X9" s="11">
        <v>86.5</v>
      </c>
      <c r="Y9" s="9">
        <v>2.4333333333333336</v>
      </c>
      <c r="Z9" s="12">
        <v>895</v>
      </c>
      <c r="AA9" s="12">
        <v>8</v>
      </c>
      <c r="AB9" s="12">
        <v>8</v>
      </c>
      <c r="AC9" s="12">
        <v>5</v>
      </c>
      <c r="AD9" s="13">
        <v>5</v>
      </c>
      <c r="AE9" s="12">
        <v>7</v>
      </c>
      <c r="AF9" s="32">
        <f t="shared" si="5"/>
        <v>7.2</v>
      </c>
      <c r="AG9" s="16"/>
      <c r="AH9" s="19"/>
      <c r="AI9" s="16"/>
      <c r="AJ9" s="18"/>
      <c r="AK9" s="16"/>
    </row>
    <row r="10" spans="1:37" s="14" customFormat="1" ht="14" x14ac:dyDescent="0.3">
      <c r="A10" s="28" t="s">
        <v>42</v>
      </c>
      <c r="B10" s="8">
        <v>1837</v>
      </c>
      <c r="C10" s="7" t="s">
        <v>63</v>
      </c>
      <c r="D10" s="7" t="s">
        <v>62</v>
      </c>
      <c r="E10" s="9">
        <v>16.200000000000003</v>
      </c>
      <c r="F10" s="9">
        <f t="shared" si="1"/>
        <v>15.655611684603562</v>
      </c>
      <c r="G10" s="9">
        <f t="shared" si="2"/>
        <v>17.790467823413138</v>
      </c>
      <c r="H10" s="9">
        <v>8.94</v>
      </c>
      <c r="I10" s="9">
        <v>59.990123456790123</v>
      </c>
      <c r="J10" s="9">
        <f t="shared" si="3"/>
        <v>78.926239506172834</v>
      </c>
      <c r="K10" s="9">
        <v>37.18</v>
      </c>
      <c r="L10" s="9">
        <v>2.9</v>
      </c>
      <c r="M10" s="9">
        <v>86.6</v>
      </c>
      <c r="N10" s="10" t="s">
        <v>60</v>
      </c>
      <c r="O10" s="9">
        <v>53.306467088850503</v>
      </c>
      <c r="P10" s="9">
        <f t="shared" si="0"/>
        <v>58.883855279487591</v>
      </c>
      <c r="Q10" s="9">
        <v>13.644999999999996</v>
      </c>
      <c r="R10" s="9">
        <v>0.56067144653235335</v>
      </c>
      <c r="S10" s="9">
        <f t="shared" si="4"/>
        <v>0.55836656130834794</v>
      </c>
      <c r="T10" s="11">
        <v>87</v>
      </c>
      <c r="U10" s="11">
        <v>2.31</v>
      </c>
      <c r="V10" s="11">
        <v>61.576999999999998</v>
      </c>
      <c r="W10" s="11">
        <v>109.015</v>
      </c>
      <c r="X10" s="11">
        <v>90.5</v>
      </c>
      <c r="Y10" s="9">
        <v>2.2833333333333332</v>
      </c>
      <c r="Z10" s="12">
        <v>680</v>
      </c>
      <c r="AA10" s="12">
        <v>4</v>
      </c>
      <c r="AB10" s="12">
        <v>4</v>
      </c>
      <c r="AC10" s="12">
        <v>2</v>
      </c>
      <c r="AD10" s="13">
        <v>1</v>
      </c>
      <c r="AE10" s="12">
        <v>3</v>
      </c>
      <c r="AF10" s="32">
        <f t="shared" si="5"/>
        <v>3.3000000000000003</v>
      </c>
      <c r="AG10" s="16"/>
      <c r="AH10" s="19"/>
      <c r="AI10" s="16"/>
      <c r="AJ10" s="18"/>
      <c r="AK10" s="16"/>
    </row>
    <row r="11" spans="1:37" s="14" customFormat="1" ht="14" x14ac:dyDescent="0.3">
      <c r="A11" s="28" t="s">
        <v>43</v>
      </c>
      <c r="B11" s="8">
        <v>1728</v>
      </c>
      <c r="C11" s="7" t="s">
        <v>63</v>
      </c>
      <c r="D11" s="7" t="s">
        <v>62</v>
      </c>
      <c r="E11" s="9">
        <v>16.400000000000002</v>
      </c>
      <c r="F11" s="9">
        <f t="shared" si="1"/>
        <v>15.840193173087478</v>
      </c>
      <c r="G11" s="9">
        <f t="shared" si="2"/>
        <v>18.000219514872136</v>
      </c>
      <c r="H11" s="9">
        <v>8.89</v>
      </c>
      <c r="I11" s="9">
        <v>63.981657848324517</v>
      </c>
      <c r="J11" s="9">
        <f t="shared" si="3"/>
        <v>84.08330194003527</v>
      </c>
      <c r="K11" s="9">
        <v>45.09</v>
      </c>
      <c r="L11" s="9">
        <v>3.11</v>
      </c>
      <c r="M11" s="9">
        <v>56.53</v>
      </c>
      <c r="N11" s="10" t="s">
        <v>60</v>
      </c>
      <c r="O11" s="9">
        <v>69.614389933222682</v>
      </c>
      <c r="P11" s="9">
        <f t="shared" si="0"/>
        <v>86.426278414560414</v>
      </c>
      <c r="Q11" s="9">
        <v>13.914823505916289</v>
      </c>
      <c r="R11" s="9">
        <v>0.35775127768314813</v>
      </c>
      <c r="S11" s="9">
        <f t="shared" si="4"/>
        <v>0.35739730269200537</v>
      </c>
      <c r="T11" s="11">
        <v>68.180000000000007</v>
      </c>
      <c r="U11" s="11">
        <v>2.57</v>
      </c>
      <c r="V11" s="11">
        <v>61.939</v>
      </c>
      <c r="W11" s="11">
        <v>117.57599999999999</v>
      </c>
      <c r="X11" s="11">
        <v>69.5</v>
      </c>
      <c r="Y11" s="9">
        <v>2.0499999999999998</v>
      </c>
      <c r="Z11" s="12">
        <v>985</v>
      </c>
      <c r="AA11" s="12">
        <v>9</v>
      </c>
      <c r="AB11" s="12">
        <v>8</v>
      </c>
      <c r="AC11" s="12">
        <v>7</v>
      </c>
      <c r="AD11" s="13">
        <v>7</v>
      </c>
      <c r="AE11" s="12">
        <v>9</v>
      </c>
      <c r="AF11" s="32">
        <f t="shared" si="5"/>
        <v>8.6</v>
      </c>
      <c r="AG11" s="16"/>
      <c r="AH11" s="19"/>
      <c r="AI11" s="16"/>
      <c r="AJ11" s="18"/>
      <c r="AK11" s="16"/>
    </row>
    <row r="12" spans="1:37" s="14" customFormat="1" ht="14" x14ac:dyDescent="0.3">
      <c r="A12" s="28" t="s">
        <v>37</v>
      </c>
      <c r="B12" s="8">
        <v>1731</v>
      </c>
      <c r="C12" s="7" t="s">
        <v>63</v>
      </c>
      <c r="D12" s="7" t="s">
        <v>62</v>
      </c>
      <c r="E12" s="9">
        <v>14.7</v>
      </c>
      <c r="F12" s="9">
        <f t="shared" si="1"/>
        <v>14.252974878801233</v>
      </c>
      <c r="G12" s="9">
        <f t="shared" si="2"/>
        <v>16.196562362274129</v>
      </c>
      <c r="H12" s="9">
        <v>9.24</v>
      </c>
      <c r="I12" s="9">
        <v>63.843386243386242</v>
      </c>
      <c r="J12" s="9">
        <f t="shared" si="3"/>
        <v>83.904655026455018</v>
      </c>
      <c r="K12" s="9">
        <v>46.89</v>
      </c>
      <c r="L12" s="9">
        <v>3.08</v>
      </c>
      <c r="M12" s="9">
        <v>51.7</v>
      </c>
      <c r="N12" s="10" t="s">
        <v>60</v>
      </c>
      <c r="O12" s="9">
        <v>70.262638765327054</v>
      </c>
      <c r="P12" s="9">
        <f t="shared" si="0"/>
        <v>86.76945570709826</v>
      </c>
      <c r="Q12" s="9">
        <v>13.74912473742134</v>
      </c>
      <c r="R12" s="9">
        <v>0.36485553692926403</v>
      </c>
      <c r="S12" s="9">
        <f t="shared" si="4"/>
        <v>0.36379429287403853</v>
      </c>
      <c r="T12" s="11">
        <v>65.59</v>
      </c>
      <c r="U12" s="11">
        <v>1.41</v>
      </c>
      <c r="V12" s="11">
        <v>52.606999999999999</v>
      </c>
      <c r="W12" s="11">
        <v>55.003</v>
      </c>
      <c r="X12" s="11">
        <v>65.5</v>
      </c>
      <c r="Y12" s="9">
        <v>1.3666666666666667</v>
      </c>
      <c r="Z12" s="12">
        <v>720</v>
      </c>
      <c r="AA12" s="12">
        <v>2</v>
      </c>
      <c r="AB12" s="12">
        <v>4</v>
      </c>
      <c r="AC12" s="12">
        <v>2</v>
      </c>
      <c r="AD12" s="13">
        <v>2</v>
      </c>
      <c r="AE12" s="12">
        <v>4</v>
      </c>
      <c r="AF12" s="32">
        <f t="shared" si="5"/>
        <v>2.4</v>
      </c>
      <c r="AG12" s="16"/>
      <c r="AH12" s="19"/>
      <c r="AI12" s="16"/>
      <c r="AJ12" s="18"/>
      <c r="AK12" s="16"/>
    </row>
    <row r="13" spans="1:37" s="14" customFormat="1" ht="14" x14ac:dyDescent="0.3">
      <c r="A13" s="28" t="s">
        <v>46</v>
      </c>
      <c r="B13" s="8">
        <v>1920</v>
      </c>
      <c r="C13" s="7" t="s">
        <v>63</v>
      </c>
      <c r="D13" s="7" t="s">
        <v>62</v>
      </c>
      <c r="E13" s="9">
        <v>14.4</v>
      </c>
      <c r="F13" s="9">
        <f t="shared" si="1"/>
        <v>13.988298929241639</v>
      </c>
      <c r="G13" s="9">
        <f t="shared" si="2"/>
        <v>15.89579423777459</v>
      </c>
      <c r="H13" s="9">
        <v>9.41</v>
      </c>
      <c r="I13" s="9">
        <v>63.944973544973536</v>
      </c>
      <c r="J13" s="9">
        <f t="shared" si="3"/>
        <v>84.03590582010581</v>
      </c>
      <c r="K13" s="9">
        <v>41.54</v>
      </c>
      <c r="L13" s="9">
        <v>3.07</v>
      </c>
      <c r="M13" s="9">
        <v>68.099999999999994</v>
      </c>
      <c r="N13" s="10" t="s">
        <v>60</v>
      </c>
      <c r="O13" s="9">
        <v>68.886390945385486</v>
      </c>
      <c r="P13" s="9">
        <f t="shared" si="0"/>
        <v>82.76095887277036</v>
      </c>
      <c r="Q13" s="9">
        <v>13.428885337594807</v>
      </c>
      <c r="R13" s="9">
        <v>0.41572957132147442</v>
      </c>
      <c r="S13" s="9">
        <f t="shared" si="4"/>
        <v>0.41298697923746341</v>
      </c>
      <c r="T13" s="11">
        <v>65.08</v>
      </c>
      <c r="U13" s="11">
        <v>4.0199999999999996</v>
      </c>
      <c r="V13" s="11">
        <v>54.271999999999998</v>
      </c>
      <c r="W13" s="11">
        <v>172.4</v>
      </c>
      <c r="X13" s="11">
        <v>67.5</v>
      </c>
      <c r="Y13" s="9">
        <v>2.833333333333333</v>
      </c>
      <c r="Z13" s="12">
        <v>900</v>
      </c>
      <c r="AA13" s="12">
        <v>7</v>
      </c>
      <c r="AB13" s="12">
        <v>8</v>
      </c>
      <c r="AC13" s="12">
        <v>5</v>
      </c>
      <c r="AD13" s="13">
        <v>6</v>
      </c>
      <c r="AE13" s="12">
        <v>7</v>
      </c>
      <c r="AF13" s="32">
        <f t="shared" si="5"/>
        <v>6.7000000000000011</v>
      </c>
      <c r="AG13" s="16"/>
      <c r="AH13" s="19"/>
      <c r="AI13" s="16"/>
      <c r="AJ13" s="18"/>
      <c r="AK13" s="16"/>
    </row>
    <row r="14" spans="1:37" s="14" customFormat="1" ht="14" x14ac:dyDescent="0.3">
      <c r="A14" s="28" t="s">
        <v>47</v>
      </c>
      <c r="B14" s="8">
        <v>1922</v>
      </c>
      <c r="C14" s="7" t="s">
        <v>63</v>
      </c>
      <c r="D14" s="7" t="s">
        <v>62</v>
      </c>
      <c r="E14" s="9">
        <v>13.299999999999999</v>
      </c>
      <c r="F14" s="9">
        <f t="shared" si="1"/>
        <v>12.919748316591233</v>
      </c>
      <c r="G14" s="9">
        <f t="shared" si="2"/>
        <v>14.681532177944584</v>
      </c>
      <c r="H14" s="9">
        <v>9.41</v>
      </c>
      <c r="I14" s="9">
        <v>63.01093474426807</v>
      </c>
      <c r="J14" s="9">
        <f t="shared" si="3"/>
        <v>82.829127689594344</v>
      </c>
      <c r="K14" s="9">
        <v>43.1</v>
      </c>
      <c r="L14" s="9">
        <v>3.07</v>
      </c>
      <c r="M14" s="9">
        <v>59.34</v>
      </c>
      <c r="N14" s="10" t="s">
        <v>60</v>
      </c>
      <c r="O14" s="9">
        <v>72.34650902206252</v>
      </c>
      <c r="P14" s="9">
        <f t="shared" si="0"/>
        <v>86.61678908799658</v>
      </c>
      <c r="Q14" s="9">
        <v>13.51028335242269</v>
      </c>
      <c r="R14" s="9">
        <v>0.41071909507137044</v>
      </c>
      <c r="S14" s="9">
        <f t="shared" si="4"/>
        <v>0.40839354717815773</v>
      </c>
      <c r="T14" s="11">
        <v>63.45</v>
      </c>
      <c r="U14" s="11">
        <v>2.4300000000000002</v>
      </c>
      <c r="V14" s="11">
        <v>49.996000000000002</v>
      </c>
      <c r="W14" s="11">
        <v>92.165000000000006</v>
      </c>
      <c r="X14" s="11">
        <v>64.5</v>
      </c>
      <c r="Y14" s="9">
        <v>2.1833333333333331</v>
      </c>
      <c r="Z14" s="12">
        <v>875</v>
      </c>
      <c r="AA14" s="12">
        <v>6</v>
      </c>
      <c r="AB14" s="12">
        <v>8</v>
      </c>
      <c r="AC14" s="12">
        <v>6</v>
      </c>
      <c r="AD14" s="13">
        <v>7</v>
      </c>
      <c r="AE14" s="12">
        <v>7</v>
      </c>
      <c r="AF14" s="32">
        <f t="shared" si="5"/>
        <v>6.3</v>
      </c>
      <c r="AG14" s="16"/>
      <c r="AH14" s="19"/>
      <c r="AI14" s="16"/>
      <c r="AJ14" s="18"/>
      <c r="AK14" s="16"/>
    </row>
    <row r="15" spans="1:37" s="14" customFormat="1" ht="14" x14ac:dyDescent="0.3">
      <c r="A15" s="28" t="s">
        <v>48</v>
      </c>
      <c r="B15" s="8">
        <v>1958</v>
      </c>
      <c r="C15" s="7" t="s">
        <v>63</v>
      </c>
      <c r="D15" s="7" t="s">
        <v>62</v>
      </c>
      <c r="E15" s="9">
        <v>14.799999999999999</v>
      </c>
      <c r="F15" s="9">
        <f t="shared" si="1"/>
        <v>14.372103288457293</v>
      </c>
      <c r="G15" s="9">
        <f t="shared" si="2"/>
        <v>16.331935555065105</v>
      </c>
      <c r="H15" s="9">
        <v>9.3800000000000008</v>
      </c>
      <c r="I15" s="9">
        <v>64.129805996472655</v>
      </c>
      <c r="J15" s="9">
        <f t="shared" si="3"/>
        <v>84.274709347442666</v>
      </c>
      <c r="K15" s="9">
        <v>42.78</v>
      </c>
      <c r="L15" s="9">
        <v>2.99</v>
      </c>
      <c r="M15" s="9">
        <v>67.7</v>
      </c>
      <c r="N15" s="10" t="s">
        <v>60</v>
      </c>
      <c r="O15" s="9">
        <v>69.832358976344437</v>
      </c>
      <c r="P15" s="9">
        <f t="shared" si="0"/>
        <v>84.680603574418441</v>
      </c>
      <c r="Q15" s="9">
        <v>13.471528471528501</v>
      </c>
      <c r="R15" s="9">
        <v>0.39759503491077569</v>
      </c>
      <c r="S15" s="9">
        <f t="shared" si="4"/>
        <v>0.39516672834184663</v>
      </c>
      <c r="T15" s="11">
        <v>65.680000000000007</v>
      </c>
      <c r="U15" s="11">
        <v>3.57</v>
      </c>
      <c r="V15" s="11">
        <v>60.957999999999998</v>
      </c>
      <c r="W15" s="11">
        <v>158.90899999999999</v>
      </c>
      <c r="X15" s="11">
        <v>67</v>
      </c>
      <c r="Y15" s="9">
        <v>3.083333333333333</v>
      </c>
      <c r="Z15" s="12">
        <v>975</v>
      </c>
      <c r="AA15" s="12">
        <v>9</v>
      </c>
      <c r="AB15" s="12">
        <v>9</v>
      </c>
      <c r="AC15" s="12">
        <v>9</v>
      </c>
      <c r="AD15" s="13">
        <v>9</v>
      </c>
      <c r="AE15" s="12">
        <v>9</v>
      </c>
      <c r="AF15" s="32">
        <f t="shared" si="5"/>
        <v>9</v>
      </c>
      <c r="AG15" s="16"/>
      <c r="AH15" s="16"/>
      <c r="AI15" s="16"/>
      <c r="AJ15" s="15"/>
      <c r="AK15" s="16"/>
    </row>
    <row r="16" spans="1:37" s="14" customFormat="1" ht="14" x14ac:dyDescent="0.3">
      <c r="A16" s="28" t="s">
        <v>49</v>
      </c>
      <c r="B16" s="8">
        <v>1959</v>
      </c>
      <c r="C16" s="7" t="s">
        <v>63</v>
      </c>
      <c r="D16" s="7" t="s">
        <v>62</v>
      </c>
      <c r="E16" s="9">
        <v>13.299999999999999</v>
      </c>
      <c r="F16" s="9">
        <f t="shared" si="1"/>
        <v>12.918322295805739</v>
      </c>
      <c r="G16" s="9">
        <f t="shared" si="2"/>
        <v>14.67991169977925</v>
      </c>
      <c r="H16" s="9">
        <v>9.4</v>
      </c>
      <c r="I16" s="9">
        <v>63.689594356261019</v>
      </c>
      <c r="J16" s="9">
        <f t="shared" si="3"/>
        <v>83.705955908289241</v>
      </c>
      <c r="K16" s="9">
        <v>41.7</v>
      </c>
      <c r="L16" s="9">
        <v>2.94</v>
      </c>
      <c r="M16" s="9">
        <v>67</v>
      </c>
      <c r="N16" s="10" t="s">
        <v>60</v>
      </c>
      <c r="O16" s="9">
        <v>70.790762231561089</v>
      </c>
      <c r="P16" s="9">
        <f t="shared" si="0"/>
        <v>83.464023708895738</v>
      </c>
      <c r="Q16" s="9">
        <v>13.527627194509307</v>
      </c>
      <c r="R16" s="9">
        <v>0.44002232949125508</v>
      </c>
      <c r="S16" s="9">
        <f t="shared" si="4"/>
        <v>0.43761861862364793</v>
      </c>
      <c r="T16" s="11">
        <v>63.46</v>
      </c>
      <c r="U16" s="11">
        <v>2.69</v>
      </c>
      <c r="V16" s="11">
        <v>53.881</v>
      </c>
      <c r="W16" s="11">
        <v>109.32</v>
      </c>
      <c r="X16" s="11">
        <v>63.5</v>
      </c>
      <c r="Y16" s="9">
        <v>2.2166666666666668</v>
      </c>
      <c r="Z16" s="12">
        <v>835</v>
      </c>
      <c r="AA16" s="12">
        <v>5</v>
      </c>
      <c r="AB16" s="12">
        <v>8</v>
      </c>
      <c r="AC16" s="12">
        <v>5</v>
      </c>
      <c r="AD16" s="13">
        <v>5</v>
      </c>
      <c r="AE16" s="13">
        <v>6</v>
      </c>
      <c r="AF16" s="32">
        <f t="shared" si="5"/>
        <v>5.2</v>
      </c>
      <c r="AG16" s="16"/>
      <c r="AH16" s="16"/>
      <c r="AI16" s="16"/>
      <c r="AJ16" s="15"/>
      <c r="AK16" s="16"/>
    </row>
    <row r="17" spans="1:37" s="14" customFormat="1" ht="14" x14ac:dyDescent="0.3">
      <c r="A17" s="28" t="s">
        <v>50</v>
      </c>
      <c r="B17" s="8">
        <v>1972</v>
      </c>
      <c r="C17" s="7" t="s">
        <v>63</v>
      </c>
      <c r="D17" s="7" t="s">
        <v>62</v>
      </c>
      <c r="E17" s="9">
        <v>14.5</v>
      </c>
      <c r="F17" s="9">
        <f t="shared" si="1"/>
        <v>13.994296994955032</v>
      </c>
      <c r="G17" s="9">
        <f t="shared" si="2"/>
        <v>15.90261022153981</v>
      </c>
      <c r="H17" s="9">
        <v>8.82</v>
      </c>
      <c r="I17" s="9">
        <v>62.841622574955906</v>
      </c>
      <c r="J17" s="9">
        <f t="shared" si="3"/>
        <v>82.610376366843028</v>
      </c>
      <c r="K17" s="9">
        <v>39.83</v>
      </c>
      <c r="L17" s="9">
        <v>2.96</v>
      </c>
      <c r="M17" s="9">
        <v>61.28</v>
      </c>
      <c r="N17" s="10" t="s">
        <v>60</v>
      </c>
      <c r="O17" s="9">
        <v>70.691513938087184</v>
      </c>
      <c r="P17" s="9">
        <f t="shared" si="0"/>
        <v>84.370468865707835</v>
      </c>
      <c r="Q17" s="9">
        <v>13.710198201778326</v>
      </c>
      <c r="R17" s="9">
        <v>0.4196949534240883</v>
      </c>
      <c r="S17" s="9">
        <f t="shared" si="4"/>
        <v>0.41828542008790942</v>
      </c>
      <c r="T17" s="11">
        <v>65.290000000000006</v>
      </c>
      <c r="U17" s="11">
        <v>2.02</v>
      </c>
      <c r="V17" s="11">
        <v>50.014000000000003</v>
      </c>
      <c r="W17" s="11">
        <v>73.349000000000004</v>
      </c>
      <c r="X17" s="11">
        <v>64.5</v>
      </c>
      <c r="Y17" s="9">
        <v>1.4166666666666665</v>
      </c>
      <c r="Z17" s="12">
        <v>800</v>
      </c>
      <c r="AA17" s="12">
        <v>5</v>
      </c>
      <c r="AB17" s="12">
        <v>8</v>
      </c>
      <c r="AC17" s="12">
        <v>4</v>
      </c>
      <c r="AD17" s="13">
        <v>4</v>
      </c>
      <c r="AE17" s="13">
        <v>5</v>
      </c>
      <c r="AF17" s="32">
        <f t="shared" si="5"/>
        <v>4.8</v>
      </c>
      <c r="AG17" s="16"/>
      <c r="AH17" s="16"/>
      <c r="AI17" s="16"/>
      <c r="AJ17" s="15"/>
      <c r="AK17" s="16"/>
    </row>
    <row r="18" spans="1:37" s="14" customFormat="1" ht="14" x14ac:dyDescent="0.3">
      <c r="A18" s="28" t="s">
        <v>51</v>
      </c>
      <c r="B18" s="8">
        <v>1973</v>
      </c>
      <c r="C18" s="7" t="s">
        <v>63</v>
      </c>
      <c r="D18" s="7" t="s">
        <v>62</v>
      </c>
      <c r="E18" s="9">
        <v>15</v>
      </c>
      <c r="F18" s="9">
        <f t="shared" si="1"/>
        <v>14.53584407003634</v>
      </c>
      <c r="G18" s="9">
        <f t="shared" si="2"/>
        <v>16.518004625041296</v>
      </c>
      <c r="H18" s="9">
        <v>9.19</v>
      </c>
      <c r="I18" s="9">
        <v>63.573897707231033</v>
      </c>
      <c r="J18" s="9">
        <f t="shared" si="3"/>
        <v>83.556475837742497</v>
      </c>
      <c r="K18" s="9">
        <v>44.33</v>
      </c>
      <c r="L18" s="9">
        <v>3.03</v>
      </c>
      <c r="M18" s="9">
        <v>55.71</v>
      </c>
      <c r="N18" s="10" t="s">
        <v>60</v>
      </c>
      <c r="O18" s="9">
        <v>69.533397870280737</v>
      </c>
      <c r="P18" s="9">
        <f t="shared" si="0"/>
        <v>84.050656397570592</v>
      </c>
      <c r="Q18" s="9">
        <v>13.504324783760936</v>
      </c>
      <c r="R18" s="9">
        <v>0.40355654713080336</v>
      </c>
      <c r="S18" s="9">
        <f t="shared" si="4"/>
        <v>0.401243911519096</v>
      </c>
      <c r="T18" s="11">
        <v>65.989999999999995</v>
      </c>
      <c r="U18" s="11">
        <v>1.19</v>
      </c>
      <c r="V18" s="11">
        <v>53.280999999999999</v>
      </c>
      <c r="W18" s="11">
        <v>46.460999999999999</v>
      </c>
      <c r="X18" s="11">
        <v>64.5</v>
      </c>
      <c r="Y18" s="9">
        <v>1.2000000000000002</v>
      </c>
      <c r="Z18" s="12">
        <v>640</v>
      </c>
      <c r="AA18" s="12">
        <v>3</v>
      </c>
      <c r="AB18" s="12">
        <v>6</v>
      </c>
      <c r="AC18" s="12">
        <v>3</v>
      </c>
      <c r="AD18" s="13">
        <v>2</v>
      </c>
      <c r="AE18" s="13">
        <v>3</v>
      </c>
      <c r="AF18" s="32">
        <f t="shared" si="5"/>
        <v>2.9</v>
      </c>
      <c r="AG18" s="16"/>
      <c r="AH18" s="16"/>
      <c r="AI18" s="16"/>
      <c r="AJ18" s="15"/>
      <c r="AK18" s="16"/>
    </row>
    <row r="19" spans="1:37" s="14" customFormat="1" ht="14" x14ac:dyDescent="0.3">
      <c r="A19" s="28" t="s">
        <v>36</v>
      </c>
      <c r="B19" s="8">
        <v>1974</v>
      </c>
      <c r="C19" s="7" t="s">
        <v>63</v>
      </c>
      <c r="D19" s="7" t="s">
        <v>62</v>
      </c>
      <c r="E19" s="9">
        <v>13.9</v>
      </c>
      <c r="F19" s="9">
        <f t="shared" si="1"/>
        <v>13.449147883452445</v>
      </c>
      <c r="G19" s="9">
        <f t="shared" si="2"/>
        <v>15.283122594832326</v>
      </c>
      <c r="H19" s="9">
        <v>9.0500000000000007</v>
      </c>
      <c r="I19" s="9">
        <v>64.125573192239855</v>
      </c>
      <c r="J19" s="9">
        <f t="shared" si="3"/>
        <v>84.269240564373888</v>
      </c>
      <c r="K19" s="9">
        <v>43.56</v>
      </c>
      <c r="L19" s="9">
        <v>3.1</v>
      </c>
      <c r="M19" s="9">
        <v>66</v>
      </c>
      <c r="N19" s="10" t="s">
        <v>60</v>
      </c>
      <c r="O19" s="9">
        <v>69.488257298214492</v>
      </c>
      <c r="P19" s="9">
        <f t="shared" si="0"/>
        <v>84.623974236239604</v>
      </c>
      <c r="Q19" s="9">
        <v>13.760231583150187</v>
      </c>
      <c r="R19" s="9">
        <v>0.39045407115681557</v>
      </c>
      <c r="S19" s="9">
        <f t="shared" si="4"/>
        <v>0.38936850986401017</v>
      </c>
      <c r="T19" s="11">
        <v>64.400000000000006</v>
      </c>
      <c r="U19" s="11">
        <v>5.87</v>
      </c>
      <c r="V19" s="11">
        <v>49.762</v>
      </c>
      <c r="W19" s="11">
        <v>222.14500000000001</v>
      </c>
      <c r="X19" s="11">
        <v>64.5</v>
      </c>
      <c r="Y19" s="9">
        <v>3.5</v>
      </c>
      <c r="Z19" s="12">
        <v>1000</v>
      </c>
      <c r="AA19" s="12">
        <v>10</v>
      </c>
      <c r="AB19" s="12">
        <v>10</v>
      </c>
      <c r="AC19" s="12">
        <v>9</v>
      </c>
      <c r="AD19" s="13">
        <v>9</v>
      </c>
      <c r="AE19" s="13">
        <v>9</v>
      </c>
      <c r="AF19" s="32">
        <f t="shared" si="5"/>
        <v>9.6000000000000014</v>
      </c>
      <c r="AG19" s="16"/>
      <c r="AI19" s="16"/>
      <c r="AJ19" s="15"/>
      <c r="AK19" s="16"/>
    </row>
    <row r="20" spans="1:37" s="14" customFormat="1" ht="14" x14ac:dyDescent="0.3">
      <c r="A20" s="28" t="s">
        <v>39</v>
      </c>
      <c r="B20" s="8">
        <v>1975</v>
      </c>
      <c r="C20" s="7" t="s">
        <v>63</v>
      </c>
      <c r="D20" s="7" t="s">
        <v>62</v>
      </c>
      <c r="E20" s="9">
        <v>13.7</v>
      </c>
      <c r="F20" s="9">
        <f t="shared" si="1"/>
        <v>13.292171995589856</v>
      </c>
      <c r="G20" s="9">
        <f t="shared" si="2"/>
        <v>15.10474090407938</v>
      </c>
      <c r="H20" s="9">
        <v>9.3000000000000007</v>
      </c>
      <c r="I20" s="9">
        <v>63.095590828924159</v>
      </c>
      <c r="J20" s="9">
        <f t="shared" si="3"/>
        <v>82.938503350970009</v>
      </c>
      <c r="K20" s="9">
        <v>43.87</v>
      </c>
      <c r="L20" s="9">
        <v>3.06</v>
      </c>
      <c r="M20" s="9">
        <v>67.760000000000005</v>
      </c>
      <c r="N20" s="10" t="s">
        <v>60</v>
      </c>
      <c r="O20" s="9">
        <v>68.383748402339364</v>
      </c>
      <c r="P20" s="9">
        <f t="shared" si="0"/>
        <v>79.773316064412938</v>
      </c>
      <c r="Q20" s="9">
        <v>13.490203898499502</v>
      </c>
      <c r="R20" s="9">
        <v>0.46284138655459273</v>
      </c>
      <c r="S20" s="9">
        <f t="shared" si="4"/>
        <v>0.46011389504366862</v>
      </c>
      <c r="T20" s="11">
        <v>64.05</v>
      </c>
      <c r="U20" s="11">
        <v>4.76</v>
      </c>
      <c r="V20" s="11">
        <v>50.115000000000002</v>
      </c>
      <c r="W20" s="11">
        <v>181.001</v>
      </c>
      <c r="X20" s="11">
        <v>64.5</v>
      </c>
      <c r="Y20" s="9">
        <v>3.25</v>
      </c>
      <c r="Z20" s="12">
        <v>890</v>
      </c>
      <c r="AA20" s="12">
        <v>9</v>
      </c>
      <c r="AB20" s="12">
        <v>10</v>
      </c>
      <c r="AC20" s="12">
        <v>8</v>
      </c>
      <c r="AD20" s="13">
        <v>9</v>
      </c>
      <c r="AE20" s="13">
        <v>7</v>
      </c>
      <c r="AF20" s="32">
        <f t="shared" si="5"/>
        <v>8.5</v>
      </c>
      <c r="AG20" s="16"/>
      <c r="AI20" s="16"/>
      <c r="AJ20" s="15"/>
      <c r="AK20" s="16"/>
    </row>
    <row r="21" spans="1:37" s="14" customFormat="1" ht="14" x14ac:dyDescent="0.3">
      <c r="A21" s="29" t="s">
        <v>52</v>
      </c>
      <c r="B21" s="7">
        <v>1988</v>
      </c>
      <c r="C21" s="7" t="s">
        <v>63</v>
      </c>
      <c r="D21" s="7" t="s">
        <v>62</v>
      </c>
      <c r="E21" s="9">
        <v>14</v>
      </c>
      <c r="F21" s="9">
        <f t="shared" si="1"/>
        <v>13.54292623941959</v>
      </c>
      <c r="G21" s="9">
        <f t="shared" si="2"/>
        <v>15.389688908431349</v>
      </c>
      <c r="H21" s="9">
        <v>9.0299999999999994</v>
      </c>
      <c r="I21" s="9">
        <v>64.589770723104053</v>
      </c>
      <c r="J21" s="9">
        <f t="shared" si="3"/>
        <v>84.868983774250438</v>
      </c>
      <c r="K21" s="9">
        <v>46.17</v>
      </c>
      <c r="L21" s="9">
        <v>3.19</v>
      </c>
      <c r="M21" s="9">
        <v>61.9</v>
      </c>
      <c r="N21" s="10" t="s">
        <v>60</v>
      </c>
      <c r="O21" s="9">
        <v>69.474416985729192</v>
      </c>
      <c r="P21" s="9">
        <f t="shared" si="0"/>
        <v>81.939643904421274</v>
      </c>
      <c r="Q21" s="9">
        <v>13.632750397456263</v>
      </c>
      <c r="R21" s="9">
        <v>0.4423473901502985</v>
      </c>
      <c r="S21" s="9">
        <f t="shared" si="4"/>
        <v>0.44046644680699942</v>
      </c>
      <c r="T21" s="11">
        <v>64.52</v>
      </c>
      <c r="U21" s="11">
        <v>3.25</v>
      </c>
      <c r="V21" s="11">
        <v>50.395000000000003</v>
      </c>
      <c r="W21" s="11">
        <v>123.6</v>
      </c>
      <c r="X21" s="11">
        <v>64.5</v>
      </c>
      <c r="Y21" s="9">
        <v>2.3666666666666667</v>
      </c>
      <c r="Z21" s="12">
        <v>950</v>
      </c>
      <c r="AA21" s="12">
        <v>7</v>
      </c>
      <c r="AB21" s="12">
        <v>8</v>
      </c>
      <c r="AC21" s="12">
        <v>8</v>
      </c>
      <c r="AD21" s="13">
        <v>9</v>
      </c>
      <c r="AE21" s="13">
        <v>8</v>
      </c>
      <c r="AF21" s="32">
        <f t="shared" si="5"/>
        <v>7.5</v>
      </c>
      <c r="AG21" s="16"/>
      <c r="AI21" s="16"/>
      <c r="AJ21" s="15"/>
      <c r="AK21" s="16"/>
    </row>
    <row r="22" spans="1:37" s="14" customFormat="1" ht="14" x14ac:dyDescent="0.3">
      <c r="A22" s="29" t="s">
        <v>53</v>
      </c>
      <c r="B22" s="7">
        <v>1989</v>
      </c>
      <c r="C22" s="7" t="s">
        <v>63</v>
      </c>
      <c r="D22" s="7" t="s">
        <v>62</v>
      </c>
      <c r="E22" s="9">
        <v>13.799999999999999</v>
      </c>
      <c r="F22" s="9">
        <f t="shared" si="1"/>
        <v>13.349455864570738</v>
      </c>
      <c r="G22" s="9">
        <f t="shared" si="2"/>
        <v>15.169836209739472</v>
      </c>
      <c r="H22" s="9">
        <v>9.0299999999999994</v>
      </c>
      <c r="I22" s="9">
        <v>63.898412698412692</v>
      </c>
      <c r="J22" s="9">
        <f t="shared" si="3"/>
        <v>83.975749206349192</v>
      </c>
      <c r="K22" s="9">
        <v>48.93</v>
      </c>
      <c r="L22" s="9">
        <v>3.24</v>
      </c>
      <c r="M22" s="9">
        <v>61.99</v>
      </c>
      <c r="N22" s="10" t="s">
        <v>60</v>
      </c>
      <c r="O22" s="9">
        <v>68.938401048492779</v>
      </c>
      <c r="P22" s="9">
        <f t="shared" si="0"/>
        <v>81.050097310284571</v>
      </c>
      <c r="Q22" s="9">
        <v>13.668993020937208</v>
      </c>
      <c r="R22" s="9">
        <v>0.44849052814782597</v>
      </c>
      <c r="S22" s="9">
        <f t="shared" si="4"/>
        <v>0.44677094326105993</v>
      </c>
      <c r="T22" s="11">
        <v>64.23</v>
      </c>
      <c r="U22" s="11">
        <v>5.23</v>
      </c>
      <c r="V22" s="11">
        <v>49.673999999999999</v>
      </c>
      <c r="W22" s="11">
        <v>202.26400000000001</v>
      </c>
      <c r="X22" s="11">
        <v>64.5</v>
      </c>
      <c r="Y22" s="9">
        <v>3.4499999999999997</v>
      </c>
      <c r="Z22" s="12">
        <v>950</v>
      </c>
      <c r="AA22" s="12">
        <v>10</v>
      </c>
      <c r="AB22" s="12">
        <v>10</v>
      </c>
      <c r="AC22" s="12">
        <v>9</v>
      </c>
      <c r="AD22" s="13">
        <v>9</v>
      </c>
      <c r="AE22" s="13">
        <v>8</v>
      </c>
      <c r="AF22" s="32">
        <f t="shared" si="5"/>
        <v>9.4</v>
      </c>
      <c r="AG22" s="16"/>
      <c r="AI22" s="16"/>
      <c r="AJ22" s="15"/>
      <c r="AK22" s="16"/>
    </row>
    <row r="23" spans="1:37" s="14" customFormat="1" ht="14" x14ac:dyDescent="0.3">
      <c r="A23" s="29" t="s">
        <v>54</v>
      </c>
      <c r="B23" s="7">
        <v>1990</v>
      </c>
      <c r="C23" s="7" t="s">
        <v>63</v>
      </c>
      <c r="D23" s="7" t="s">
        <v>62</v>
      </c>
      <c r="E23" s="9">
        <v>13.5</v>
      </c>
      <c r="F23" s="9">
        <f t="shared" si="1"/>
        <v>13.069306930693068</v>
      </c>
      <c r="G23" s="9">
        <f t="shared" si="2"/>
        <v>14.851485148514849</v>
      </c>
      <c r="H23" s="9">
        <v>9.1</v>
      </c>
      <c r="I23" s="9">
        <v>64.217283950617272</v>
      </c>
      <c r="J23" s="9">
        <f t="shared" si="3"/>
        <v>84.387730864197522</v>
      </c>
      <c r="K23" s="9">
        <v>43.43</v>
      </c>
      <c r="L23" s="9">
        <v>3.12</v>
      </c>
      <c r="M23" s="9">
        <v>64.290000000000006</v>
      </c>
      <c r="N23" s="10" t="s">
        <v>60</v>
      </c>
      <c r="O23" s="9">
        <v>68.720742843987423</v>
      </c>
      <c r="P23" s="9">
        <f t="shared" si="0"/>
        <v>81.861033101586429</v>
      </c>
      <c r="Q23" s="9">
        <v>14.05795648250276</v>
      </c>
      <c r="R23" s="9">
        <v>0.42660978536190475</v>
      </c>
      <c r="S23" s="9">
        <f t="shared" si="4"/>
        <v>0.42689747694507968</v>
      </c>
      <c r="T23" s="11">
        <v>63.86</v>
      </c>
      <c r="U23" s="11">
        <v>4.43</v>
      </c>
      <c r="V23" s="11">
        <v>48.316000000000003</v>
      </c>
      <c r="W23" s="11">
        <v>159.262</v>
      </c>
      <c r="X23" s="11">
        <v>62.5</v>
      </c>
      <c r="Y23" s="9">
        <v>3.0333333333333332</v>
      </c>
      <c r="Z23" s="12">
        <v>1020</v>
      </c>
      <c r="AA23" s="12">
        <v>9</v>
      </c>
      <c r="AB23" s="12">
        <v>10</v>
      </c>
      <c r="AC23" s="12">
        <v>10</v>
      </c>
      <c r="AD23" s="13">
        <v>10</v>
      </c>
      <c r="AE23" s="13">
        <v>9</v>
      </c>
      <c r="AF23" s="32">
        <f t="shared" si="5"/>
        <v>9.1999999999999993</v>
      </c>
      <c r="AG23" s="16"/>
      <c r="AI23" s="16"/>
      <c r="AJ23" s="15"/>
      <c r="AK23" s="16"/>
    </row>
    <row r="24" spans="1:37" s="14" customFormat="1" ht="14" x14ac:dyDescent="0.3">
      <c r="A24" s="29" t="s">
        <v>55</v>
      </c>
      <c r="B24" s="7">
        <v>1991</v>
      </c>
      <c r="C24" s="7" t="s">
        <v>63</v>
      </c>
      <c r="D24" s="7" t="s">
        <v>62</v>
      </c>
      <c r="E24" s="9">
        <v>13.4</v>
      </c>
      <c r="F24" s="9">
        <f t="shared" si="1"/>
        <v>13.011144212733091</v>
      </c>
      <c r="G24" s="9">
        <f t="shared" si="2"/>
        <v>14.785391150833057</v>
      </c>
      <c r="H24" s="9">
        <v>9.3699999999999992</v>
      </c>
      <c r="I24" s="9">
        <v>64.323104056437387</v>
      </c>
      <c r="J24" s="9">
        <f t="shared" si="3"/>
        <v>84.524450440917107</v>
      </c>
      <c r="K24" s="9">
        <v>46.15</v>
      </c>
      <c r="L24" s="9">
        <v>3.22</v>
      </c>
      <c r="M24" s="9">
        <v>72.22</v>
      </c>
      <c r="N24" s="10" t="s">
        <v>60</v>
      </c>
      <c r="O24" s="9">
        <v>66.508474576271183</v>
      </c>
      <c r="P24" s="9">
        <f t="shared" si="0"/>
        <v>77.705418380632153</v>
      </c>
      <c r="Q24" s="9">
        <v>13.050227853172416</v>
      </c>
      <c r="R24" s="9">
        <v>0.46728971962615407</v>
      </c>
      <c r="S24" s="9">
        <f t="shared" si="4"/>
        <v>0.4621854076855737</v>
      </c>
      <c r="T24" s="11">
        <v>63.51</v>
      </c>
      <c r="U24" s="11">
        <v>5.27</v>
      </c>
      <c r="V24" s="11">
        <v>52.368000000000002</v>
      </c>
      <c r="W24" s="11">
        <v>218.55600000000001</v>
      </c>
      <c r="X24" s="11">
        <v>66.5</v>
      </c>
      <c r="Y24" s="9">
        <v>3.5</v>
      </c>
      <c r="Z24" s="12">
        <v>900</v>
      </c>
      <c r="AA24" s="12">
        <v>8</v>
      </c>
      <c r="AB24" s="12">
        <v>10</v>
      </c>
      <c r="AC24" s="12">
        <v>8</v>
      </c>
      <c r="AD24" s="13">
        <v>9</v>
      </c>
      <c r="AE24" s="13">
        <v>8</v>
      </c>
      <c r="AF24" s="32">
        <f t="shared" si="5"/>
        <v>8.1</v>
      </c>
      <c r="AG24" s="16"/>
      <c r="AI24" s="16"/>
      <c r="AJ24" s="15"/>
      <c r="AK24" s="16"/>
    </row>
    <row r="25" spans="1:37" s="14" customFormat="1" ht="14" x14ac:dyDescent="0.3">
      <c r="A25" s="29" t="s">
        <v>56</v>
      </c>
      <c r="B25" s="7">
        <v>1992</v>
      </c>
      <c r="C25" s="7" t="s">
        <v>63</v>
      </c>
      <c r="D25" s="7" t="s">
        <v>62</v>
      </c>
      <c r="E25" s="9">
        <v>15</v>
      </c>
      <c r="F25" s="9">
        <f t="shared" si="1"/>
        <v>14.656895403064624</v>
      </c>
      <c r="G25" s="9">
        <f t="shared" si="2"/>
        <v>16.655562958027982</v>
      </c>
      <c r="H25" s="9">
        <v>9.94</v>
      </c>
      <c r="I25" s="9">
        <v>63.407407407407398</v>
      </c>
      <c r="J25" s="9">
        <f t="shared" si="3"/>
        <v>83.341370370370356</v>
      </c>
      <c r="K25" s="9">
        <v>39.39</v>
      </c>
      <c r="L25" s="9">
        <v>3.01</v>
      </c>
      <c r="M25" s="9">
        <v>55.29</v>
      </c>
      <c r="N25" s="10" t="s">
        <v>60</v>
      </c>
      <c r="O25" s="9">
        <v>72.194930241697776</v>
      </c>
      <c r="P25" s="9">
        <f t="shared" si="0"/>
        <v>85.00033490101579</v>
      </c>
      <c r="Q25" s="9">
        <v>12.916460701927761</v>
      </c>
      <c r="R25" s="9">
        <v>0.44179595191610521</v>
      </c>
      <c r="S25" s="9">
        <f t="shared" si="4"/>
        <v>0.43629889380972975</v>
      </c>
      <c r="T25" s="11">
        <v>65.86</v>
      </c>
      <c r="U25" s="11">
        <v>2.08</v>
      </c>
      <c r="V25" s="11">
        <v>52.685000000000002</v>
      </c>
      <c r="W25" s="11">
        <v>76.272999999999996</v>
      </c>
      <c r="X25" s="11">
        <v>63.5</v>
      </c>
      <c r="Y25" s="9">
        <v>1.2000000000000002</v>
      </c>
      <c r="Z25" s="12">
        <v>895</v>
      </c>
      <c r="AA25" s="12">
        <v>5</v>
      </c>
      <c r="AB25" s="12">
        <v>8</v>
      </c>
      <c r="AC25" s="12">
        <v>5</v>
      </c>
      <c r="AD25" s="13">
        <v>4</v>
      </c>
      <c r="AE25" s="13">
        <v>7</v>
      </c>
      <c r="AF25" s="32">
        <f t="shared" si="5"/>
        <v>5.3</v>
      </c>
      <c r="AG25" s="16"/>
      <c r="AI25" s="16"/>
      <c r="AJ25" s="15"/>
      <c r="AK25" s="16"/>
    </row>
    <row r="26" spans="1:37" s="14" customFormat="1" ht="14" x14ac:dyDescent="0.3">
      <c r="A26" s="29" t="s">
        <v>57</v>
      </c>
      <c r="B26" s="7">
        <v>1996</v>
      </c>
      <c r="C26" s="7" t="s">
        <v>63</v>
      </c>
      <c r="D26" s="7" t="s">
        <v>62</v>
      </c>
      <c r="E26" s="9">
        <v>15.4</v>
      </c>
      <c r="F26" s="9">
        <f t="shared" si="1"/>
        <v>14.916895982388553</v>
      </c>
      <c r="G26" s="9">
        <f t="shared" si="2"/>
        <v>16.951018161805177</v>
      </c>
      <c r="H26" s="9">
        <v>9.15</v>
      </c>
      <c r="I26" s="9">
        <v>62.731569664902999</v>
      </c>
      <c r="J26" s="9">
        <f t="shared" si="3"/>
        <v>82.468188007054678</v>
      </c>
      <c r="K26" s="9">
        <v>39.46</v>
      </c>
      <c r="L26" s="9">
        <v>3.03</v>
      </c>
      <c r="M26" s="9">
        <v>78.92</v>
      </c>
      <c r="N26" s="10" t="s">
        <v>60</v>
      </c>
      <c r="O26" s="9">
        <v>60.886891971088104</v>
      </c>
      <c r="P26" s="9">
        <f t="shared" si="0"/>
        <v>70.411966110352239</v>
      </c>
      <c r="Q26" s="9">
        <v>13.516896120150165</v>
      </c>
      <c r="R26" s="9">
        <v>0.49209022755047405</v>
      </c>
      <c r="S26" s="9">
        <f t="shared" si="4"/>
        <v>0.48934135884085767</v>
      </c>
      <c r="T26" s="11">
        <v>78.7</v>
      </c>
      <c r="U26" s="11">
        <v>2.0099999999999998</v>
      </c>
      <c r="V26" s="11">
        <v>70.566000000000003</v>
      </c>
      <c r="W26" s="11">
        <v>105.678</v>
      </c>
      <c r="X26" s="11">
        <v>82.5</v>
      </c>
      <c r="Y26" s="9">
        <v>1.5</v>
      </c>
      <c r="Z26" s="12">
        <v>685</v>
      </c>
      <c r="AA26" s="12">
        <v>4</v>
      </c>
      <c r="AB26" s="12">
        <v>4</v>
      </c>
      <c r="AC26" s="12">
        <v>2</v>
      </c>
      <c r="AD26" s="13">
        <v>2</v>
      </c>
      <c r="AE26" s="13">
        <v>3</v>
      </c>
      <c r="AF26" s="32">
        <f t="shared" si="5"/>
        <v>3.4000000000000004</v>
      </c>
      <c r="AG26" s="16"/>
      <c r="AI26" s="16"/>
      <c r="AJ26" s="15"/>
      <c r="AK26" s="16"/>
    </row>
    <row r="27" spans="1:37" s="14" customFormat="1" ht="14" x14ac:dyDescent="0.3">
      <c r="A27" s="29" t="s">
        <v>38</v>
      </c>
      <c r="B27" s="7">
        <v>1932</v>
      </c>
      <c r="C27" s="7" t="s">
        <v>63</v>
      </c>
      <c r="D27" s="7" t="s">
        <v>65</v>
      </c>
      <c r="E27" s="9">
        <v>14</v>
      </c>
      <c r="F27" s="9">
        <f t="shared" si="1"/>
        <v>13.565293988108348</v>
      </c>
      <c r="G27" s="9">
        <f t="shared" si="2"/>
        <v>15.415106804668577</v>
      </c>
      <c r="H27" s="9">
        <v>9.18</v>
      </c>
      <c r="I27" s="9">
        <v>63.897001763668428</v>
      </c>
      <c r="J27" s="9">
        <f t="shared" si="3"/>
        <v>83.973926278659604</v>
      </c>
      <c r="K27" s="9">
        <v>40.26</v>
      </c>
      <c r="L27" s="9">
        <v>3</v>
      </c>
      <c r="M27" s="9">
        <v>74.14</v>
      </c>
      <c r="N27" s="10" t="s">
        <v>60</v>
      </c>
      <c r="O27" s="9">
        <v>67.693034610387059</v>
      </c>
      <c r="P27" s="9">
        <f t="shared" si="0"/>
        <v>81.264179483501394</v>
      </c>
      <c r="Q27" s="9">
        <v>13.558312655086809</v>
      </c>
      <c r="R27" s="9">
        <v>0.41991195394512443</v>
      </c>
      <c r="S27" s="9">
        <f t="shared" si="4"/>
        <v>0.41776634802589607</v>
      </c>
      <c r="T27" s="11">
        <v>65.849999999999994</v>
      </c>
      <c r="U27" s="11">
        <v>2.97</v>
      </c>
      <c r="V27" s="11">
        <v>59.503</v>
      </c>
      <c r="W27" s="11">
        <v>132.18</v>
      </c>
      <c r="X27" s="11">
        <v>67.5</v>
      </c>
      <c r="Y27" s="9">
        <v>2.416666666666667</v>
      </c>
      <c r="Z27" s="12">
        <v>925</v>
      </c>
      <c r="AA27" s="12">
        <v>6</v>
      </c>
      <c r="AB27" s="12">
        <v>10</v>
      </c>
      <c r="AC27" s="12">
        <v>7</v>
      </c>
      <c r="AD27" s="13">
        <v>8</v>
      </c>
      <c r="AE27" s="13">
        <v>8</v>
      </c>
      <c r="AF27" s="32">
        <f t="shared" si="5"/>
        <v>6.6999999999999993</v>
      </c>
      <c r="AG27" s="16"/>
      <c r="AI27" s="16"/>
      <c r="AJ27" s="15"/>
      <c r="AK27" s="16"/>
    </row>
    <row r="28" spans="1:37" s="14" customFormat="1" ht="14" x14ac:dyDescent="0.3">
      <c r="A28" s="29" t="s">
        <v>24</v>
      </c>
      <c r="B28" s="7">
        <v>1817</v>
      </c>
      <c r="C28" s="7" t="s">
        <v>63</v>
      </c>
      <c r="D28" s="7" t="s">
        <v>65</v>
      </c>
      <c r="E28" s="9">
        <v>14.299999999999999</v>
      </c>
      <c r="F28" s="9">
        <f t="shared" si="1"/>
        <v>13.842261577384226</v>
      </c>
      <c r="G28" s="9">
        <f t="shared" si="2"/>
        <v>15.729842701572984</v>
      </c>
      <c r="H28" s="9">
        <v>9.09</v>
      </c>
      <c r="I28" s="9">
        <v>64.142504409171082</v>
      </c>
      <c r="J28" s="9">
        <f t="shared" si="3"/>
        <v>84.291115696649044</v>
      </c>
      <c r="K28" s="9">
        <v>41.25</v>
      </c>
      <c r="L28" s="9">
        <v>3.05</v>
      </c>
      <c r="M28" s="9">
        <v>69.36</v>
      </c>
      <c r="N28" s="10" t="s">
        <v>60</v>
      </c>
      <c r="O28" s="9">
        <v>66.559223300970871</v>
      </c>
      <c r="P28" s="9">
        <f t="shared" si="0"/>
        <v>80.829313499363934</v>
      </c>
      <c r="Q28" s="9">
        <v>13.364701171288388</v>
      </c>
      <c r="R28" s="9">
        <v>0.40639300594224054</v>
      </c>
      <c r="S28" s="9">
        <f t="shared" si="4"/>
        <v>0.40341291579235661</v>
      </c>
      <c r="T28" s="11">
        <v>66.31</v>
      </c>
      <c r="U28" s="11">
        <v>2.97</v>
      </c>
      <c r="V28" s="11">
        <v>53.215000000000003</v>
      </c>
      <c r="W28" s="11">
        <v>120.83199999999999</v>
      </c>
      <c r="X28" s="11">
        <v>68.5</v>
      </c>
      <c r="Y28" s="9">
        <v>2.5</v>
      </c>
      <c r="Z28" s="12">
        <v>915</v>
      </c>
      <c r="AA28" s="12">
        <v>6</v>
      </c>
      <c r="AB28" s="12">
        <v>10</v>
      </c>
      <c r="AC28" s="12">
        <v>6</v>
      </c>
      <c r="AD28" s="12">
        <v>7</v>
      </c>
      <c r="AE28" s="12">
        <v>8</v>
      </c>
      <c r="AF28" s="32">
        <f t="shared" si="5"/>
        <v>6.5</v>
      </c>
      <c r="AG28" s="16"/>
      <c r="AI28" s="16"/>
      <c r="AJ28" s="15"/>
      <c r="AK28" s="16"/>
    </row>
    <row r="29" spans="1:37" s="14" customFormat="1" ht="14" x14ac:dyDescent="0.3">
      <c r="A29" s="29" t="s">
        <v>26</v>
      </c>
      <c r="B29" s="7">
        <v>1743</v>
      </c>
      <c r="C29" s="7" t="s">
        <v>63</v>
      </c>
      <c r="D29" s="7" t="s">
        <v>65</v>
      </c>
      <c r="E29" s="9">
        <v>15.299999999999999</v>
      </c>
      <c r="F29" s="9">
        <f t="shared" si="1"/>
        <v>14.80536617550033</v>
      </c>
      <c r="G29" s="9">
        <f t="shared" si="2"/>
        <v>16.824279744886738</v>
      </c>
      <c r="H29" s="9">
        <v>9.06</v>
      </c>
      <c r="I29" s="9">
        <v>61.886419753086415</v>
      </c>
      <c r="J29" s="9">
        <f t="shared" si="3"/>
        <v>81.376254320987641</v>
      </c>
      <c r="K29" s="9">
        <v>37.119999999999997</v>
      </c>
      <c r="L29" s="9">
        <v>2.89</v>
      </c>
      <c r="M29" s="9">
        <v>73.91</v>
      </c>
      <c r="N29" s="10" t="s">
        <v>60</v>
      </c>
      <c r="O29" s="9">
        <v>66.997277323998446</v>
      </c>
      <c r="P29" s="9">
        <f t="shared" si="0"/>
        <v>79.187874343546284</v>
      </c>
      <c r="Q29" s="9">
        <v>13.383623919668338</v>
      </c>
      <c r="R29" s="9">
        <v>0.44676837541771053</v>
      </c>
      <c r="S29" s="9">
        <f t="shared" si="4"/>
        <v>0.44358909971353289</v>
      </c>
      <c r="T29" s="11">
        <v>67.69</v>
      </c>
      <c r="U29" s="11">
        <v>2.75</v>
      </c>
      <c r="V29" s="11">
        <v>55.985999999999997</v>
      </c>
      <c r="W29" s="11">
        <v>113.65600000000001</v>
      </c>
      <c r="X29" s="11">
        <v>66.5</v>
      </c>
      <c r="Y29" s="9">
        <v>2.3333333333333335</v>
      </c>
      <c r="Z29" s="12">
        <v>825</v>
      </c>
      <c r="AA29" s="12">
        <v>5</v>
      </c>
      <c r="AB29" s="12">
        <v>8</v>
      </c>
      <c r="AC29" s="12">
        <v>4</v>
      </c>
      <c r="AD29" s="12">
        <v>4</v>
      </c>
      <c r="AE29" s="12">
        <v>6</v>
      </c>
      <c r="AF29" s="32">
        <f t="shared" si="5"/>
        <v>5</v>
      </c>
      <c r="AG29" s="16"/>
      <c r="AI29" s="16"/>
      <c r="AJ29" s="15"/>
      <c r="AK29" s="16"/>
    </row>
    <row r="30" spans="1:37" s="14" customFormat="1" ht="14" x14ac:dyDescent="0.3">
      <c r="A30" s="29" t="s">
        <v>25</v>
      </c>
      <c r="B30" s="7">
        <v>1680</v>
      </c>
      <c r="C30" s="7" t="s">
        <v>63</v>
      </c>
      <c r="D30" s="7" t="s">
        <v>65</v>
      </c>
      <c r="E30" s="9">
        <v>13.9</v>
      </c>
      <c r="F30" s="9">
        <f t="shared" si="1"/>
        <v>13.460988224936722</v>
      </c>
      <c r="G30" s="9">
        <f t="shared" si="2"/>
        <v>15.296577528337185</v>
      </c>
      <c r="H30" s="9">
        <v>9.1300000000000008</v>
      </c>
      <c r="I30" s="9">
        <v>61.296649029982362</v>
      </c>
      <c r="J30" s="9">
        <f t="shared" si="3"/>
        <v>80.614270546737217</v>
      </c>
      <c r="K30" s="9">
        <v>34.15</v>
      </c>
      <c r="L30" s="9">
        <v>2.83</v>
      </c>
      <c r="M30" s="9">
        <v>76.11</v>
      </c>
      <c r="N30" s="10" t="s">
        <v>60</v>
      </c>
      <c r="O30" s="9">
        <v>66.649738260801627</v>
      </c>
      <c r="P30" s="9">
        <f t="shared" si="0"/>
        <v>77.591844570407574</v>
      </c>
      <c r="Q30" s="9">
        <v>13.450848815664244</v>
      </c>
      <c r="R30" s="9">
        <v>0.4701675385735673</v>
      </c>
      <c r="S30" s="9">
        <f t="shared" si="4"/>
        <v>0.46718434281588744</v>
      </c>
      <c r="T30" s="11">
        <v>65.72</v>
      </c>
      <c r="U30" s="11">
        <v>3.19</v>
      </c>
      <c r="V30" s="11">
        <v>54.676000000000002</v>
      </c>
      <c r="W30" s="11">
        <v>133.536</v>
      </c>
      <c r="X30" s="11">
        <v>65.5</v>
      </c>
      <c r="Y30" s="9">
        <v>2.4666666666666668</v>
      </c>
      <c r="Z30" s="12">
        <v>860</v>
      </c>
      <c r="AA30" s="12">
        <v>5</v>
      </c>
      <c r="AB30" s="12">
        <v>8</v>
      </c>
      <c r="AC30" s="12">
        <v>5</v>
      </c>
      <c r="AD30" s="12">
        <v>4</v>
      </c>
      <c r="AE30" s="12">
        <v>7</v>
      </c>
      <c r="AF30" s="32">
        <f t="shared" si="5"/>
        <v>5.3</v>
      </c>
      <c r="AG30" s="16"/>
      <c r="AI30" s="16"/>
      <c r="AJ30" s="15"/>
      <c r="AK30" s="16"/>
    </row>
    <row r="31" spans="1:37" s="14" customFormat="1" ht="14" x14ac:dyDescent="0.3">
      <c r="A31" s="29" t="s">
        <v>28</v>
      </c>
      <c r="B31" s="7">
        <v>1916</v>
      </c>
      <c r="C31" s="7" t="s">
        <v>63</v>
      </c>
      <c r="D31" s="7" t="s">
        <v>65</v>
      </c>
      <c r="E31" s="9">
        <v>14.2</v>
      </c>
      <c r="F31" s="9">
        <f t="shared" si="1"/>
        <v>13.753026634382566</v>
      </c>
      <c r="G31" s="9">
        <f t="shared" si="2"/>
        <v>15.628439357252915</v>
      </c>
      <c r="H31" s="9">
        <v>9.14</v>
      </c>
      <c r="I31" s="9">
        <v>62.160141093474422</v>
      </c>
      <c r="J31" s="9">
        <f t="shared" si="3"/>
        <v>81.729902292768955</v>
      </c>
      <c r="K31" s="9">
        <v>44.07</v>
      </c>
      <c r="L31" s="9">
        <v>3.08</v>
      </c>
      <c r="M31" s="9">
        <v>66.239999999999995</v>
      </c>
      <c r="N31" s="10" t="s">
        <v>60</v>
      </c>
      <c r="O31" s="9">
        <v>68.415741675075694</v>
      </c>
      <c r="P31" s="9">
        <f t="shared" si="0"/>
        <v>82.624428533422275</v>
      </c>
      <c r="Q31" s="9">
        <v>13.397535053141027</v>
      </c>
      <c r="R31" s="9">
        <v>0.40903251977554667</v>
      </c>
      <c r="S31" s="9">
        <f t="shared" si="4"/>
        <v>0.40618701468003487</v>
      </c>
      <c r="T31" s="11">
        <v>65.400000000000006</v>
      </c>
      <c r="U31" s="11">
        <v>3.99</v>
      </c>
      <c r="V31" s="11">
        <v>50.72</v>
      </c>
      <c r="W31" s="11">
        <v>151.07</v>
      </c>
      <c r="X31" s="11">
        <v>62.5</v>
      </c>
      <c r="Y31" s="9">
        <v>2.7166666666666668</v>
      </c>
      <c r="Z31" s="12">
        <v>955</v>
      </c>
      <c r="AA31" s="12">
        <v>7</v>
      </c>
      <c r="AB31" s="12">
        <v>8</v>
      </c>
      <c r="AC31" s="12">
        <v>9</v>
      </c>
      <c r="AD31" s="12">
        <v>10</v>
      </c>
      <c r="AE31" s="12">
        <v>9</v>
      </c>
      <c r="AF31" s="32">
        <f t="shared" si="5"/>
        <v>7.9</v>
      </c>
      <c r="AG31" s="16"/>
      <c r="AI31" s="16"/>
      <c r="AJ31" s="15"/>
      <c r="AK31" s="16"/>
    </row>
    <row r="32" spans="1:37" s="14" customFormat="1" ht="14" x14ac:dyDescent="0.3">
      <c r="A32" s="29" t="s">
        <v>27</v>
      </c>
      <c r="B32" s="7">
        <v>112</v>
      </c>
      <c r="C32" s="7" t="s">
        <v>63</v>
      </c>
      <c r="D32" s="7" t="s">
        <v>65</v>
      </c>
      <c r="E32" s="9">
        <v>14.2</v>
      </c>
      <c r="F32" s="9">
        <f t="shared" si="1"/>
        <v>13.75756908510404</v>
      </c>
      <c r="G32" s="9">
        <f t="shared" si="2"/>
        <v>15.633601233072774</v>
      </c>
      <c r="H32" s="9">
        <v>9.17</v>
      </c>
      <c r="I32" s="9">
        <v>63.713580246913573</v>
      </c>
      <c r="J32" s="9">
        <f t="shared" si="3"/>
        <v>83.736945679012337</v>
      </c>
      <c r="K32" s="9">
        <v>45.97</v>
      </c>
      <c r="L32" s="9">
        <v>3.14</v>
      </c>
      <c r="M32" s="9">
        <v>61.09</v>
      </c>
      <c r="N32" s="10" t="s">
        <v>60</v>
      </c>
      <c r="O32" s="9">
        <v>68.920706559800792</v>
      </c>
      <c r="P32" s="9">
        <f t="shared" si="0"/>
        <v>84.801006341517279</v>
      </c>
      <c r="Q32" s="9">
        <v>13.653191915149094</v>
      </c>
      <c r="R32" s="9">
        <v>0.37614007056794108</v>
      </c>
      <c r="S32" s="9">
        <f t="shared" si="4"/>
        <v>0.37462932083204853</v>
      </c>
      <c r="T32" s="11">
        <v>63.5</v>
      </c>
      <c r="U32" s="11">
        <v>3.28</v>
      </c>
      <c r="V32" s="11">
        <v>53.883000000000003</v>
      </c>
      <c r="W32" s="11">
        <v>128.505</v>
      </c>
      <c r="X32" s="11">
        <v>63.5</v>
      </c>
      <c r="Y32" s="9">
        <v>2.6666666666666665</v>
      </c>
      <c r="Z32" s="12">
        <v>1010</v>
      </c>
      <c r="AA32" s="12">
        <v>8</v>
      </c>
      <c r="AB32" s="12">
        <v>10</v>
      </c>
      <c r="AC32" s="12">
        <v>8</v>
      </c>
      <c r="AD32" s="13">
        <v>9</v>
      </c>
      <c r="AE32" s="13">
        <v>9</v>
      </c>
      <c r="AF32" s="32">
        <f t="shared" si="5"/>
        <v>8.3000000000000007</v>
      </c>
      <c r="AG32" s="16"/>
      <c r="AI32" s="16"/>
      <c r="AJ32" s="15"/>
      <c r="AK32" s="16"/>
    </row>
    <row r="33" spans="1:37" s="14" customFormat="1" ht="14" x14ac:dyDescent="0.3">
      <c r="A33" s="30" t="s">
        <v>41</v>
      </c>
      <c r="B33" s="7">
        <v>1836</v>
      </c>
      <c r="C33" s="7" t="s">
        <v>63</v>
      </c>
      <c r="D33" s="7" t="s">
        <v>65</v>
      </c>
      <c r="E33" s="9">
        <v>13.6</v>
      </c>
      <c r="F33" s="9">
        <f t="shared" si="1"/>
        <v>13.179165290166281</v>
      </c>
      <c r="G33" s="9">
        <f t="shared" si="2"/>
        <v>14.976324193370775</v>
      </c>
      <c r="H33" s="9">
        <v>9.19</v>
      </c>
      <c r="I33" s="9">
        <v>59.844797178130506</v>
      </c>
      <c r="J33" s="9">
        <f t="shared" si="3"/>
        <v>78.738477954144614</v>
      </c>
      <c r="K33" s="9">
        <v>37.090000000000003</v>
      </c>
      <c r="L33" s="9">
        <v>2.96</v>
      </c>
      <c r="M33" s="9">
        <v>78.34</v>
      </c>
      <c r="N33" s="10" t="s">
        <v>60</v>
      </c>
      <c r="O33" s="9">
        <v>62.462776037436662</v>
      </c>
      <c r="P33" s="9">
        <f t="shared" si="0"/>
        <v>74.627845577103358</v>
      </c>
      <c r="Q33" s="9">
        <v>13.781890945472796</v>
      </c>
      <c r="R33" s="9">
        <v>0.44128869570991003</v>
      </c>
      <c r="S33" s="9">
        <f t="shared" si="4"/>
        <v>0.44017235180895575</v>
      </c>
      <c r="T33" s="11">
        <v>83.85</v>
      </c>
      <c r="U33" s="11">
        <v>3.38</v>
      </c>
      <c r="V33" s="11">
        <v>49.591000000000001</v>
      </c>
      <c r="W33" s="11">
        <v>133.072</v>
      </c>
      <c r="X33" s="12">
        <v>87.5</v>
      </c>
      <c r="Y33" s="9">
        <v>2.3833333333333333</v>
      </c>
      <c r="Z33" s="12">
        <v>800</v>
      </c>
      <c r="AA33" s="12">
        <v>7</v>
      </c>
      <c r="AB33" s="12">
        <v>8</v>
      </c>
      <c r="AC33" s="12">
        <v>4</v>
      </c>
      <c r="AD33" s="13">
        <v>4</v>
      </c>
      <c r="AE33" s="13">
        <v>6</v>
      </c>
      <c r="AF33" s="32">
        <f t="shared" si="5"/>
        <v>6.2000000000000011</v>
      </c>
      <c r="AG33" s="16"/>
      <c r="AI33" s="16"/>
      <c r="AJ33" s="15"/>
      <c r="AK33" s="16"/>
    </row>
    <row r="34" spans="1:37" s="14" customFormat="1" ht="14" x14ac:dyDescent="0.3">
      <c r="A34" s="31" t="s">
        <v>42</v>
      </c>
      <c r="B34" s="7">
        <v>1837</v>
      </c>
      <c r="C34" s="7" t="s">
        <v>63</v>
      </c>
      <c r="D34" s="7" t="s">
        <v>65</v>
      </c>
      <c r="E34" s="9">
        <v>13.7</v>
      </c>
      <c r="F34" s="9">
        <f t="shared" si="1"/>
        <v>13.261467385326148</v>
      </c>
      <c r="G34" s="9">
        <f t="shared" si="2"/>
        <v>15.069849301506986</v>
      </c>
      <c r="H34" s="9">
        <v>9.09</v>
      </c>
      <c r="I34" s="9">
        <v>59.837742504409171</v>
      </c>
      <c r="J34" s="9">
        <f t="shared" si="3"/>
        <v>78.729363315696645</v>
      </c>
      <c r="K34" s="9">
        <v>36.81</v>
      </c>
      <c r="L34" s="9">
        <v>2.94</v>
      </c>
      <c r="M34" s="9">
        <v>88.9</v>
      </c>
      <c r="N34" s="10" t="s">
        <v>60</v>
      </c>
      <c r="O34" s="9">
        <v>52.291010842952083</v>
      </c>
      <c r="P34" s="9">
        <f t="shared" si="0"/>
        <v>56.220166182304972</v>
      </c>
      <c r="Q34" s="9">
        <v>13.174848923737699</v>
      </c>
      <c r="R34" s="9">
        <v>0.59468881369829896</v>
      </c>
      <c r="S34" s="9">
        <f t="shared" si="4"/>
        <v>0.58903713203023833</v>
      </c>
      <c r="T34" s="11">
        <v>85.8</v>
      </c>
      <c r="U34" s="11">
        <v>2.87</v>
      </c>
      <c r="V34" s="11">
        <v>50.835000000000001</v>
      </c>
      <c r="W34" s="11">
        <v>120.917</v>
      </c>
      <c r="X34" s="12">
        <v>86.5</v>
      </c>
      <c r="Y34" s="9">
        <v>2.5833333333333335</v>
      </c>
      <c r="Z34" s="12">
        <v>580</v>
      </c>
      <c r="AA34" s="12">
        <v>2</v>
      </c>
      <c r="AB34" s="12">
        <v>4</v>
      </c>
      <c r="AC34" s="12">
        <v>2</v>
      </c>
      <c r="AD34" s="13">
        <v>1</v>
      </c>
      <c r="AE34" s="13">
        <v>2</v>
      </c>
      <c r="AF34" s="32">
        <f t="shared" si="5"/>
        <v>1.9</v>
      </c>
      <c r="AG34" s="16"/>
      <c r="AI34" s="16"/>
      <c r="AJ34" s="15"/>
      <c r="AK34" s="16"/>
    </row>
    <row r="35" spans="1:37" s="14" customFormat="1" ht="14" x14ac:dyDescent="0.3">
      <c r="A35" s="31" t="s">
        <v>43</v>
      </c>
      <c r="B35" s="7">
        <v>1728</v>
      </c>
      <c r="C35" s="7" t="s">
        <v>63</v>
      </c>
      <c r="D35" s="7" t="s">
        <v>65</v>
      </c>
      <c r="E35" s="9">
        <v>14.799999999999999</v>
      </c>
      <c r="F35" s="9">
        <f t="shared" si="1"/>
        <v>14.296377607025246</v>
      </c>
      <c r="G35" s="9">
        <f t="shared" si="2"/>
        <v>16.245883644346872</v>
      </c>
      <c r="H35" s="9">
        <v>8.9</v>
      </c>
      <c r="I35" s="9">
        <v>64.474074074074068</v>
      </c>
      <c r="J35" s="9">
        <f t="shared" si="3"/>
        <v>84.719503703703694</v>
      </c>
      <c r="K35" s="9">
        <v>44.24</v>
      </c>
      <c r="L35" s="9">
        <v>3.13</v>
      </c>
      <c r="M35" s="9">
        <v>62.3</v>
      </c>
      <c r="N35" s="10" t="s">
        <v>60</v>
      </c>
      <c r="O35" s="9">
        <v>68.490749756572555</v>
      </c>
      <c r="P35" s="9">
        <f t="shared" si="0"/>
        <v>83.44420291287301</v>
      </c>
      <c r="Q35" s="9">
        <v>13.597039555933506</v>
      </c>
      <c r="R35" s="9">
        <v>0.39383445372449882</v>
      </c>
      <c r="S35" s="9">
        <f t="shared" si="4"/>
        <v>0.39199771450230236</v>
      </c>
      <c r="T35" s="11">
        <v>66.2</v>
      </c>
      <c r="U35" s="11">
        <v>2.74</v>
      </c>
      <c r="V35" s="11">
        <v>60.228999999999999</v>
      </c>
      <c r="W35" s="11">
        <v>123.736</v>
      </c>
      <c r="X35" s="12">
        <v>67</v>
      </c>
      <c r="Y35" s="9">
        <v>2.4833333333333334</v>
      </c>
      <c r="Z35" s="12">
        <v>925</v>
      </c>
      <c r="AA35" s="12">
        <v>8</v>
      </c>
      <c r="AB35" s="12">
        <v>10</v>
      </c>
      <c r="AC35" s="12">
        <v>7</v>
      </c>
      <c r="AD35" s="13">
        <v>8</v>
      </c>
      <c r="AE35" s="13">
        <v>8</v>
      </c>
      <c r="AF35" s="32">
        <f t="shared" si="5"/>
        <v>7.9</v>
      </c>
      <c r="AG35" s="16"/>
      <c r="AI35" s="16"/>
      <c r="AJ35" s="15"/>
      <c r="AK35" s="16"/>
    </row>
    <row r="36" spans="1:37" s="14" customFormat="1" ht="14" x14ac:dyDescent="0.3">
      <c r="A36" s="29" t="s">
        <v>37</v>
      </c>
      <c r="B36" s="7">
        <v>1731</v>
      </c>
      <c r="C36" s="7" t="s">
        <v>63</v>
      </c>
      <c r="D36" s="7" t="s">
        <v>65</v>
      </c>
      <c r="E36" s="9">
        <v>12.5</v>
      </c>
      <c r="F36" s="9">
        <f t="shared" si="1"/>
        <v>12.127894156560087</v>
      </c>
      <c r="G36" s="9">
        <f t="shared" si="2"/>
        <v>13.781697905181916</v>
      </c>
      <c r="H36" s="9">
        <v>9.3000000000000007</v>
      </c>
      <c r="I36" s="9">
        <v>62.92345679012346</v>
      </c>
      <c r="J36" s="9">
        <f t="shared" si="3"/>
        <v>82.716106172839503</v>
      </c>
      <c r="K36" s="9">
        <v>44.47</v>
      </c>
      <c r="L36" s="9">
        <v>3.01</v>
      </c>
      <c r="M36" s="9">
        <v>58.28</v>
      </c>
      <c r="N36" s="10" t="s">
        <v>60</v>
      </c>
      <c r="O36" s="9">
        <v>69.187101757095974</v>
      </c>
      <c r="P36" s="9">
        <f t="shared" si="0"/>
        <v>85.837034744520906</v>
      </c>
      <c r="Q36" s="9">
        <v>13.33300029973023</v>
      </c>
      <c r="R36" s="9">
        <v>0.36292202170871229</v>
      </c>
      <c r="S36" s="9">
        <f t="shared" si="4"/>
        <v>0.3601289299836245</v>
      </c>
      <c r="T36" s="11">
        <v>64.599999999999994</v>
      </c>
      <c r="U36" s="11">
        <v>1.69</v>
      </c>
      <c r="V36" s="11">
        <v>48.569000000000003</v>
      </c>
      <c r="W36" s="11">
        <v>63.203000000000003</v>
      </c>
      <c r="X36" s="12">
        <v>66.5</v>
      </c>
      <c r="Y36" s="9">
        <v>1.35</v>
      </c>
      <c r="Z36" s="12">
        <v>655</v>
      </c>
      <c r="AA36" s="12">
        <v>2</v>
      </c>
      <c r="AB36" s="12">
        <v>4</v>
      </c>
      <c r="AC36" s="12">
        <v>2</v>
      </c>
      <c r="AD36" s="13">
        <v>2</v>
      </c>
      <c r="AE36" s="13">
        <v>4</v>
      </c>
      <c r="AF36" s="32">
        <f t="shared" si="5"/>
        <v>2.4</v>
      </c>
      <c r="AG36" s="16"/>
      <c r="AI36" s="16"/>
      <c r="AJ36" s="15"/>
      <c r="AK36" s="16"/>
    </row>
    <row r="37" spans="1:37" s="14" customFormat="1" ht="14" x14ac:dyDescent="0.3">
      <c r="A37" s="29" t="s">
        <v>46</v>
      </c>
      <c r="B37" s="7">
        <v>1920</v>
      </c>
      <c r="C37" s="7" t="s">
        <v>63</v>
      </c>
      <c r="D37" s="7" t="s">
        <v>65</v>
      </c>
      <c r="E37" s="9">
        <v>12.4</v>
      </c>
      <c r="F37" s="9">
        <f t="shared" si="1"/>
        <v>12.017621145374449</v>
      </c>
      <c r="G37" s="9">
        <f t="shared" si="2"/>
        <v>13.65638766519824</v>
      </c>
      <c r="H37" s="9">
        <v>9.1999999999999993</v>
      </c>
      <c r="I37" s="9">
        <v>62.476190476190474</v>
      </c>
      <c r="J37" s="9">
        <f t="shared" si="3"/>
        <v>82.138238095238094</v>
      </c>
      <c r="K37" s="9">
        <v>40.15</v>
      </c>
      <c r="L37" s="9">
        <v>3.01</v>
      </c>
      <c r="M37" s="9">
        <v>71.2</v>
      </c>
      <c r="N37" s="10" t="s">
        <v>60</v>
      </c>
      <c r="O37" s="9">
        <v>66.217832478104839</v>
      </c>
      <c r="P37" s="9">
        <f t="shared" si="0"/>
        <v>81.37842620404723</v>
      </c>
      <c r="Q37" s="9">
        <v>13.575268817204162</v>
      </c>
      <c r="R37" s="9">
        <v>0.38798249104659616</v>
      </c>
      <c r="S37" s="9">
        <f t="shared" si="4"/>
        <v>0.38607576527411147</v>
      </c>
      <c r="T37" s="11">
        <v>63.6</v>
      </c>
      <c r="U37" s="11">
        <v>5.71</v>
      </c>
      <c r="V37" s="11">
        <v>50.25</v>
      </c>
      <c r="W37" s="11">
        <v>236.90799999999999</v>
      </c>
      <c r="X37" s="12">
        <v>67.5</v>
      </c>
      <c r="Y37" s="9">
        <v>3.083333333333333</v>
      </c>
      <c r="Z37" s="12">
        <v>795</v>
      </c>
      <c r="AA37" s="12">
        <v>6</v>
      </c>
      <c r="AB37" s="12">
        <v>10</v>
      </c>
      <c r="AC37" s="12">
        <v>8</v>
      </c>
      <c r="AD37" s="13">
        <v>7</v>
      </c>
      <c r="AE37" s="13">
        <v>6</v>
      </c>
      <c r="AF37" s="32">
        <f t="shared" si="5"/>
        <v>6.3</v>
      </c>
      <c r="AG37" s="16"/>
      <c r="AI37" s="16"/>
      <c r="AJ37" s="15"/>
      <c r="AK37" s="16"/>
    </row>
    <row r="38" spans="1:37" s="14" customFormat="1" ht="14" x14ac:dyDescent="0.3">
      <c r="A38" s="29" t="s">
        <v>47</v>
      </c>
      <c r="B38" s="7">
        <v>1922</v>
      </c>
      <c r="C38" s="7" t="s">
        <v>63</v>
      </c>
      <c r="D38" s="7" t="s">
        <v>65</v>
      </c>
      <c r="E38" s="9">
        <v>12.299999999999999</v>
      </c>
      <c r="F38" s="9">
        <f t="shared" si="1"/>
        <v>11.920704845814976</v>
      </c>
      <c r="G38" s="9">
        <f t="shared" si="2"/>
        <v>13.546255506607929</v>
      </c>
      <c r="H38" s="9">
        <v>9.1999999999999993</v>
      </c>
      <c r="I38" s="9">
        <v>62.469135802469133</v>
      </c>
      <c r="J38" s="9">
        <f t="shared" si="3"/>
        <v>82.129123456790126</v>
      </c>
      <c r="K38" s="9">
        <v>38.96</v>
      </c>
      <c r="L38" s="9">
        <v>2.94</v>
      </c>
      <c r="M38" s="9">
        <v>64.3</v>
      </c>
      <c r="N38" s="10" t="s">
        <v>60</v>
      </c>
      <c r="O38" s="9">
        <v>70.10973831632262</v>
      </c>
      <c r="P38" s="9">
        <f t="shared" si="0"/>
        <v>84.99853748269426</v>
      </c>
      <c r="Q38" s="9">
        <v>13.464688073849814</v>
      </c>
      <c r="R38" s="9">
        <v>0.39708584930428659</v>
      </c>
      <c r="S38" s="9">
        <f t="shared" si="4"/>
        <v>0.39462945565287794</v>
      </c>
      <c r="T38" s="11">
        <v>63</v>
      </c>
      <c r="U38" s="11">
        <v>3.21</v>
      </c>
      <c r="V38" s="11">
        <v>48.095999999999997</v>
      </c>
      <c r="W38" s="11">
        <v>124.21899999999999</v>
      </c>
      <c r="X38" s="12">
        <v>62.5</v>
      </c>
      <c r="Y38" s="9">
        <v>2.1666666666666665</v>
      </c>
      <c r="Z38" s="12">
        <v>825</v>
      </c>
      <c r="AA38" s="12">
        <v>6</v>
      </c>
      <c r="AB38" s="12">
        <v>8</v>
      </c>
      <c r="AC38" s="12">
        <v>7</v>
      </c>
      <c r="AD38" s="13">
        <v>7</v>
      </c>
      <c r="AE38" s="13">
        <v>6</v>
      </c>
      <c r="AF38" s="32">
        <f t="shared" si="5"/>
        <v>6.2</v>
      </c>
      <c r="AG38" s="16"/>
      <c r="AI38" s="16"/>
      <c r="AJ38" s="15"/>
      <c r="AK38" s="16"/>
    </row>
    <row r="39" spans="1:37" s="14" customFormat="1" ht="14" x14ac:dyDescent="0.3">
      <c r="A39" s="29" t="s">
        <v>48</v>
      </c>
      <c r="B39" s="7">
        <v>1958</v>
      </c>
      <c r="C39" s="7" t="s">
        <v>63</v>
      </c>
      <c r="D39" s="7" t="s">
        <v>65</v>
      </c>
      <c r="E39" s="9">
        <v>13.5</v>
      </c>
      <c r="F39" s="9">
        <f t="shared" si="1"/>
        <v>13.083700440528634</v>
      </c>
      <c r="G39" s="9">
        <f t="shared" si="2"/>
        <v>14.867841409691632</v>
      </c>
      <c r="H39" s="9">
        <v>9.1999999999999993</v>
      </c>
      <c r="I39" s="9">
        <v>63.149206349206345</v>
      </c>
      <c r="J39" s="9">
        <f t="shared" si="3"/>
        <v>83.007774603174596</v>
      </c>
      <c r="K39" s="9">
        <v>41.27</v>
      </c>
      <c r="L39" s="9">
        <v>3.07</v>
      </c>
      <c r="M39" s="9">
        <v>68</v>
      </c>
      <c r="N39" s="10" t="s">
        <v>60</v>
      </c>
      <c r="O39" s="9">
        <v>68.154407528327241</v>
      </c>
      <c r="P39" s="9">
        <f t="shared" si="0"/>
        <v>80.891342496778336</v>
      </c>
      <c r="Q39" s="9">
        <v>13.408828982312045</v>
      </c>
      <c r="R39" s="9">
        <v>0.4371136837073436</v>
      </c>
      <c r="S39" s="9">
        <f t="shared" si="4"/>
        <v>0.43412944249423174</v>
      </c>
      <c r="T39" s="11">
        <v>64.2</v>
      </c>
      <c r="U39" s="11">
        <v>4.1399999999999997</v>
      </c>
      <c r="V39" s="11">
        <v>53.875999999999998</v>
      </c>
      <c r="W39" s="11">
        <v>175.429</v>
      </c>
      <c r="X39" s="12">
        <v>65.5</v>
      </c>
      <c r="Y39" s="9">
        <v>2.9166666666666665</v>
      </c>
      <c r="Z39" s="12">
        <v>815</v>
      </c>
      <c r="AA39" s="12">
        <v>7</v>
      </c>
      <c r="AB39" s="12">
        <v>8</v>
      </c>
      <c r="AC39" s="12">
        <v>7</v>
      </c>
      <c r="AD39" s="13">
        <v>7</v>
      </c>
      <c r="AE39" s="13">
        <v>6</v>
      </c>
      <c r="AF39" s="32">
        <f t="shared" si="5"/>
        <v>6.8000000000000007</v>
      </c>
      <c r="AG39" s="16"/>
      <c r="AI39" s="16"/>
      <c r="AJ39" s="15"/>
      <c r="AK39" s="16"/>
    </row>
    <row r="40" spans="1:37" s="14" customFormat="1" ht="14" x14ac:dyDescent="0.3">
      <c r="A40" s="29" t="s">
        <v>49</v>
      </c>
      <c r="B40" s="7">
        <v>1959</v>
      </c>
      <c r="C40" s="7" t="s">
        <v>63</v>
      </c>
      <c r="D40" s="7" t="s">
        <v>65</v>
      </c>
      <c r="E40" s="9">
        <v>12.6</v>
      </c>
      <c r="F40" s="9">
        <f t="shared" si="1"/>
        <v>12.224917309812568</v>
      </c>
      <c r="G40" s="9">
        <f t="shared" si="2"/>
        <v>13.891951488423372</v>
      </c>
      <c r="H40" s="9">
        <v>9.3000000000000007</v>
      </c>
      <c r="I40" s="9">
        <v>62.713227513227515</v>
      </c>
      <c r="J40" s="9">
        <f t="shared" si="3"/>
        <v>82.444489947089949</v>
      </c>
      <c r="K40" s="9">
        <v>42.43</v>
      </c>
      <c r="L40" s="9">
        <v>2.98</v>
      </c>
      <c r="M40" s="9">
        <v>67.8</v>
      </c>
      <c r="N40" s="10" t="s">
        <v>60</v>
      </c>
      <c r="O40" s="9">
        <v>68.509167184586701</v>
      </c>
      <c r="P40" s="9">
        <f t="shared" si="0"/>
        <v>80.259382565113825</v>
      </c>
      <c r="Q40" s="9">
        <v>13.543691740192543</v>
      </c>
      <c r="R40" s="9">
        <v>0.45572483534029823</v>
      </c>
      <c r="S40" s="9">
        <f t="shared" si="4"/>
        <v>0.45331956254123001</v>
      </c>
      <c r="T40" s="11">
        <v>62.4</v>
      </c>
      <c r="U40" s="11">
        <v>3.06</v>
      </c>
      <c r="V40" s="11">
        <v>61.231999999999999</v>
      </c>
      <c r="W40" s="11">
        <v>138.84100000000001</v>
      </c>
      <c r="X40" s="12">
        <v>65.5</v>
      </c>
      <c r="Y40" s="9">
        <v>2.1999999999999997</v>
      </c>
      <c r="Z40" s="12">
        <v>800</v>
      </c>
      <c r="AA40" s="12">
        <v>6</v>
      </c>
      <c r="AB40" s="12">
        <v>8</v>
      </c>
      <c r="AC40" s="12">
        <v>5</v>
      </c>
      <c r="AD40" s="13">
        <v>5</v>
      </c>
      <c r="AE40" s="13">
        <v>6</v>
      </c>
      <c r="AF40" s="32">
        <f t="shared" si="5"/>
        <v>5.8</v>
      </c>
      <c r="AG40" s="16"/>
      <c r="AI40" s="16"/>
      <c r="AJ40" s="15"/>
      <c r="AK40" s="16"/>
    </row>
    <row r="41" spans="1:37" s="14" customFormat="1" ht="14" x14ac:dyDescent="0.3">
      <c r="A41" s="29" t="s">
        <v>50</v>
      </c>
      <c r="B41" s="7">
        <v>1972</v>
      </c>
      <c r="C41" s="7" t="s">
        <v>63</v>
      </c>
      <c r="D41" s="7" t="s">
        <v>65</v>
      </c>
      <c r="E41" s="9">
        <v>12.9</v>
      </c>
      <c r="F41" s="9">
        <f t="shared" si="1"/>
        <v>12.474725274725275</v>
      </c>
      <c r="G41" s="9">
        <f t="shared" si="2"/>
        <v>14.175824175824177</v>
      </c>
      <c r="H41" s="9">
        <v>9</v>
      </c>
      <c r="I41" s="9">
        <v>62.776719576719572</v>
      </c>
      <c r="J41" s="9">
        <f t="shared" si="3"/>
        <v>82.52652169312168</v>
      </c>
      <c r="K41" s="9">
        <v>40.229999999999997</v>
      </c>
      <c r="L41" s="9">
        <v>2.92</v>
      </c>
      <c r="M41" s="9">
        <v>63.1</v>
      </c>
      <c r="N41" s="10" t="s">
        <v>60</v>
      </c>
      <c r="O41" s="9">
        <v>69.834104938271594</v>
      </c>
      <c r="P41" s="9">
        <f t="shared" si="0"/>
        <v>86.418118863099323</v>
      </c>
      <c r="Q41" s="9">
        <v>13.775152667934648</v>
      </c>
      <c r="R41" s="9">
        <v>0.36289408029027526</v>
      </c>
      <c r="S41" s="9">
        <f t="shared" si="4"/>
        <v>0.36194776645731086</v>
      </c>
      <c r="T41" s="11">
        <v>64.3</v>
      </c>
      <c r="U41" s="11">
        <v>2.63</v>
      </c>
      <c r="V41" s="11">
        <v>50.192</v>
      </c>
      <c r="W41" s="11">
        <v>97.957999999999998</v>
      </c>
      <c r="X41" s="12">
        <v>63.5</v>
      </c>
      <c r="Y41" s="9">
        <v>1.6833333333333333</v>
      </c>
      <c r="Z41" s="12">
        <v>775</v>
      </c>
      <c r="AA41" s="12">
        <v>4</v>
      </c>
      <c r="AB41" s="12">
        <v>4</v>
      </c>
      <c r="AC41" s="12">
        <v>4</v>
      </c>
      <c r="AD41" s="13">
        <v>5</v>
      </c>
      <c r="AE41" s="13">
        <v>5</v>
      </c>
      <c r="AF41" s="32">
        <f t="shared" si="5"/>
        <v>4.3</v>
      </c>
      <c r="AG41" s="16"/>
      <c r="AI41" s="16"/>
      <c r="AJ41" s="15"/>
      <c r="AK41" s="16"/>
    </row>
    <row r="42" spans="1:37" s="14" customFormat="1" ht="14" x14ac:dyDescent="0.3">
      <c r="A42" s="29" t="s">
        <v>51</v>
      </c>
      <c r="B42" s="7">
        <v>1973</v>
      </c>
      <c r="C42" s="7" t="s">
        <v>63</v>
      </c>
      <c r="D42" s="7" t="s">
        <v>65</v>
      </c>
      <c r="E42" s="9">
        <v>13.799999999999999</v>
      </c>
      <c r="F42" s="9">
        <f t="shared" si="1"/>
        <v>13.374449339207047</v>
      </c>
      <c r="G42" s="9">
        <f t="shared" si="2"/>
        <v>15.198237885462555</v>
      </c>
      <c r="H42" s="9">
        <v>9.1999999999999993</v>
      </c>
      <c r="I42" s="9">
        <v>63.336860670194</v>
      </c>
      <c r="J42" s="9">
        <f t="shared" si="3"/>
        <v>83.250223985890642</v>
      </c>
      <c r="K42" s="9">
        <v>43.89</v>
      </c>
      <c r="L42" s="9">
        <v>3</v>
      </c>
      <c r="M42" s="9">
        <v>60.4</v>
      </c>
      <c r="N42" s="10" t="s">
        <v>60</v>
      </c>
      <c r="O42" s="9">
        <v>67.124394184168011</v>
      </c>
      <c r="P42" s="9">
        <f t="shared" si="0"/>
        <v>84.401969490217965</v>
      </c>
      <c r="Q42" s="9">
        <v>13.726763941635156</v>
      </c>
      <c r="R42" s="9">
        <v>0.34744052149169113</v>
      </c>
      <c r="S42" s="9">
        <f t="shared" si="4"/>
        <v>0.34634014224378173</v>
      </c>
      <c r="T42" s="11">
        <v>64.599999999999994</v>
      </c>
      <c r="U42" s="11">
        <v>1.21</v>
      </c>
      <c r="V42" s="11">
        <v>56.957999999999998</v>
      </c>
      <c r="W42" s="11">
        <v>51.744</v>
      </c>
      <c r="X42" s="12">
        <v>64.5</v>
      </c>
      <c r="Y42" s="9">
        <v>1.0833333333333333</v>
      </c>
      <c r="Z42" s="12">
        <v>675</v>
      </c>
      <c r="AA42" s="12">
        <v>4</v>
      </c>
      <c r="AB42" s="12">
        <v>4</v>
      </c>
      <c r="AC42" s="12">
        <v>4</v>
      </c>
      <c r="AD42" s="13">
        <v>4</v>
      </c>
      <c r="AE42" s="13">
        <v>4</v>
      </c>
      <c r="AF42" s="32">
        <f t="shared" si="5"/>
        <v>4</v>
      </c>
      <c r="AG42" s="16"/>
      <c r="AI42" s="16"/>
      <c r="AJ42" s="15"/>
      <c r="AK42" s="16"/>
    </row>
    <row r="43" spans="1:37" s="14" customFormat="1" ht="14" x14ac:dyDescent="0.3">
      <c r="A43" s="29" t="s">
        <v>36</v>
      </c>
      <c r="B43" s="7">
        <v>1974</v>
      </c>
      <c r="C43" s="7" t="s">
        <v>63</v>
      </c>
      <c r="D43" s="7" t="s">
        <v>65</v>
      </c>
      <c r="E43" s="9">
        <v>12.9</v>
      </c>
      <c r="F43" s="9">
        <f t="shared" si="1"/>
        <v>12.474725274725275</v>
      </c>
      <c r="G43" s="9">
        <f t="shared" si="2"/>
        <v>14.175824175824177</v>
      </c>
      <c r="H43" s="9">
        <v>9</v>
      </c>
      <c r="I43" s="9">
        <v>63.961904761904755</v>
      </c>
      <c r="J43" s="9">
        <f t="shared" si="3"/>
        <v>84.057780952380938</v>
      </c>
      <c r="K43" s="9">
        <v>41.26</v>
      </c>
      <c r="L43" s="9">
        <v>3.02</v>
      </c>
      <c r="M43" s="9">
        <v>65.8</v>
      </c>
      <c r="N43" s="10" t="s">
        <v>60</v>
      </c>
      <c r="O43" s="9">
        <v>69.290766583827192</v>
      </c>
      <c r="P43" s="9">
        <f t="shared" si="0"/>
        <v>84.922581790859098</v>
      </c>
      <c r="Q43" s="9">
        <v>13.758254952971868</v>
      </c>
      <c r="R43" s="9">
        <v>0.38077106139941252</v>
      </c>
      <c r="S43" s="9">
        <f t="shared" si="4"/>
        <v>0.37970371845436013</v>
      </c>
      <c r="T43" s="11">
        <v>62.2</v>
      </c>
      <c r="U43" s="11">
        <v>7.1</v>
      </c>
      <c r="V43" s="11">
        <v>46.064</v>
      </c>
      <c r="W43" s="11">
        <v>275.51600000000002</v>
      </c>
      <c r="X43" s="12">
        <v>67</v>
      </c>
      <c r="Y43" s="9">
        <v>3.666666666666667</v>
      </c>
      <c r="Z43" s="12">
        <v>990</v>
      </c>
      <c r="AA43" s="12">
        <v>10</v>
      </c>
      <c r="AB43" s="12">
        <v>10</v>
      </c>
      <c r="AC43" s="12">
        <v>9</v>
      </c>
      <c r="AD43" s="13">
        <v>10</v>
      </c>
      <c r="AE43" s="13">
        <v>10</v>
      </c>
      <c r="AF43" s="32">
        <f t="shared" si="5"/>
        <v>9.9</v>
      </c>
      <c r="AG43" s="16"/>
      <c r="AI43" s="16"/>
      <c r="AJ43" s="15"/>
      <c r="AK43" s="16"/>
    </row>
    <row r="44" spans="1:37" s="14" customFormat="1" ht="14" x14ac:dyDescent="0.3">
      <c r="A44" s="29" t="s">
        <v>39</v>
      </c>
      <c r="B44" s="7">
        <v>1975</v>
      </c>
      <c r="C44" s="7" t="s">
        <v>63</v>
      </c>
      <c r="D44" s="7" t="s">
        <v>65</v>
      </c>
      <c r="E44" s="9">
        <v>11.799999999999999</v>
      </c>
      <c r="F44" s="9">
        <f t="shared" si="1"/>
        <v>11.448732083792722</v>
      </c>
      <c r="G44" s="9">
        <f t="shared" si="2"/>
        <v>13.009922822491728</v>
      </c>
      <c r="H44" s="9">
        <v>9.3000000000000007</v>
      </c>
      <c r="I44" s="9">
        <v>62.666666666666657</v>
      </c>
      <c r="J44" s="9">
        <f t="shared" si="3"/>
        <v>82.384333333333316</v>
      </c>
      <c r="K44" s="9">
        <v>43.31</v>
      </c>
      <c r="L44" s="9">
        <v>3.06</v>
      </c>
      <c r="M44" s="9">
        <v>69.400000000000006</v>
      </c>
      <c r="N44" s="10" t="s">
        <v>60</v>
      </c>
      <c r="O44" s="9">
        <v>65.268862666717922</v>
      </c>
      <c r="P44" s="9">
        <f t="shared" si="0"/>
        <v>79.794017020605764</v>
      </c>
      <c r="Q44" s="9">
        <v>13.559831629584991</v>
      </c>
      <c r="R44" s="9">
        <v>0.39945407942480127</v>
      </c>
      <c r="S44" s="9">
        <f t="shared" si="4"/>
        <v>0.39741998978209503</v>
      </c>
      <c r="T44" s="11">
        <v>62</v>
      </c>
      <c r="U44" s="11">
        <v>7.16</v>
      </c>
      <c r="V44" s="11">
        <v>44.481000000000002</v>
      </c>
      <c r="W44" s="11">
        <v>275.48200000000003</v>
      </c>
      <c r="X44" s="12">
        <v>65.5</v>
      </c>
      <c r="Y44" s="9">
        <v>2.4000000000000004</v>
      </c>
      <c r="Z44" s="12">
        <v>890</v>
      </c>
      <c r="AA44" s="12">
        <v>8</v>
      </c>
      <c r="AB44" s="12">
        <v>10</v>
      </c>
      <c r="AC44" s="12">
        <v>9</v>
      </c>
      <c r="AD44" s="13">
        <v>9</v>
      </c>
      <c r="AE44" s="13">
        <v>7</v>
      </c>
      <c r="AF44" s="32">
        <f t="shared" si="5"/>
        <v>8</v>
      </c>
      <c r="AG44" s="16"/>
      <c r="AI44" s="16"/>
      <c r="AJ44" s="15"/>
      <c r="AK44" s="16"/>
    </row>
    <row r="45" spans="1:37" s="14" customFormat="1" ht="14" x14ac:dyDescent="0.3">
      <c r="A45" s="29" t="s">
        <v>52</v>
      </c>
      <c r="B45" s="7">
        <v>1988</v>
      </c>
      <c r="C45" s="7" t="s">
        <v>63</v>
      </c>
      <c r="D45" s="7" t="s">
        <v>65</v>
      </c>
      <c r="E45" s="9">
        <v>13.9</v>
      </c>
      <c r="F45" s="9">
        <f t="shared" si="1"/>
        <v>13.427003293084523</v>
      </c>
      <c r="G45" s="9">
        <f t="shared" si="2"/>
        <v>15.25795828759605</v>
      </c>
      <c r="H45" s="9">
        <v>8.9</v>
      </c>
      <c r="I45" s="9">
        <v>63.013756613756613</v>
      </c>
      <c r="J45" s="9">
        <f t="shared" si="3"/>
        <v>82.832773544973548</v>
      </c>
      <c r="K45" s="9">
        <v>42.65</v>
      </c>
      <c r="L45" s="9">
        <v>3.09</v>
      </c>
      <c r="M45" s="9">
        <v>63.9</v>
      </c>
      <c r="N45" s="10" t="s">
        <v>60</v>
      </c>
      <c r="O45" s="9">
        <v>67.641250048406462</v>
      </c>
      <c r="P45" s="9">
        <f t="shared" si="0"/>
        <v>81.900387108978265</v>
      </c>
      <c r="Q45" s="9">
        <v>13.3430058034821</v>
      </c>
      <c r="R45" s="9">
        <v>0.40764501470195097</v>
      </c>
      <c r="S45" s="9">
        <f t="shared" si="4"/>
        <v>0.40455443428911919</v>
      </c>
      <c r="T45" s="11">
        <v>63.2</v>
      </c>
      <c r="U45" s="11">
        <v>3.42</v>
      </c>
      <c r="V45" s="11">
        <v>55.530999999999999</v>
      </c>
      <c r="W45" s="11">
        <v>147.114</v>
      </c>
      <c r="X45" s="12">
        <v>62.5</v>
      </c>
      <c r="Y45" s="9">
        <v>2.3333333333333335</v>
      </c>
      <c r="Z45" s="12">
        <v>885</v>
      </c>
      <c r="AA45" s="12">
        <v>8</v>
      </c>
      <c r="AB45" s="12">
        <v>10</v>
      </c>
      <c r="AC45" s="12">
        <v>8</v>
      </c>
      <c r="AD45" s="13">
        <v>7</v>
      </c>
      <c r="AE45" s="13">
        <v>7</v>
      </c>
      <c r="AF45" s="32">
        <f t="shared" si="5"/>
        <v>7.7</v>
      </c>
      <c r="AG45" s="16"/>
      <c r="AI45" s="16"/>
      <c r="AJ45" s="15"/>
      <c r="AK45" s="16"/>
    </row>
    <row r="46" spans="1:37" s="14" customFormat="1" ht="14" x14ac:dyDescent="0.3">
      <c r="A46" s="29" t="s">
        <v>53</v>
      </c>
      <c r="B46" s="7">
        <v>1989</v>
      </c>
      <c r="C46" s="7" t="s">
        <v>63</v>
      </c>
      <c r="D46" s="7" t="s">
        <v>65</v>
      </c>
      <c r="E46" s="9">
        <v>12.7</v>
      </c>
      <c r="F46" s="9">
        <f t="shared" si="1"/>
        <v>12.294829482948293</v>
      </c>
      <c r="G46" s="9">
        <f t="shared" si="2"/>
        <v>13.971397139713968</v>
      </c>
      <c r="H46" s="9">
        <v>9.1</v>
      </c>
      <c r="I46" s="9">
        <v>62.745679012345676</v>
      </c>
      <c r="J46" s="9">
        <f t="shared" si="3"/>
        <v>82.486417283950615</v>
      </c>
      <c r="K46" s="9">
        <v>44.14</v>
      </c>
      <c r="L46" s="9">
        <v>3.12</v>
      </c>
      <c r="M46" s="9">
        <v>67.5</v>
      </c>
      <c r="N46" s="10" t="s">
        <v>60</v>
      </c>
      <c r="O46" s="9">
        <v>69.795821650013835</v>
      </c>
      <c r="P46" s="9">
        <f t="shared" si="0"/>
        <v>82.532092200692887</v>
      </c>
      <c r="Q46" s="9">
        <v>13.960042272658669</v>
      </c>
      <c r="R46" s="9">
        <v>0.43575818672565914</v>
      </c>
      <c r="S46" s="9">
        <f t="shared" si="4"/>
        <v>0.43555581671907317</v>
      </c>
      <c r="T46" s="11">
        <v>63.2</v>
      </c>
      <c r="U46" s="11">
        <v>5.26</v>
      </c>
      <c r="V46" s="11">
        <v>50.188000000000002</v>
      </c>
      <c r="W46" s="11">
        <v>211.01599999999999</v>
      </c>
      <c r="X46" s="12">
        <v>64.5</v>
      </c>
      <c r="Y46" s="9">
        <v>3.3333333333333335</v>
      </c>
      <c r="Z46" s="12">
        <v>935</v>
      </c>
      <c r="AA46" s="12">
        <v>9</v>
      </c>
      <c r="AB46" s="12">
        <v>10</v>
      </c>
      <c r="AC46" s="12">
        <v>8</v>
      </c>
      <c r="AD46" s="13">
        <v>7</v>
      </c>
      <c r="AE46" s="13">
        <v>8</v>
      </c>
      <c r="AF46" s="32">
        <f t="shared" si="5"/>
        <v>8.5</v>
      </c>
      <c r="AG46" s="16"/>
      <c r="AI46" s="16"/>
      <c r="AJ46" s="15"/>
      <c r="AK46" s="16"/>
    </row>
    <row r="47" spans="1:37" s="14" customFormat="1" ht="14" x14ac:dyDescent="0.3">
      <c r="A47" s="29" t="s">
        <v>54</v>
      </c>
      <c r="B47" s="7">
        <v>1990</v>
      </c>
      <c r="C47" s="7" t="s">
        <v>63</v>
      </c>
      <c r="D47" s="7" t="s">
        <v>65</v>
      </c>
      <c r="E47" s="9">
        <v>13.299999999999999</v>
      </c>
      <c r="F47" s="9">
        <f t="shared" si="1"/>
        <v>12.819277108433734</v>
      </c>
      <c r="G47" s="9">
        <f t="shared" si="2"/>
        <v>14.56736035049288</v>
      </c>
      <c r="H47" s="9">
        <v>8.6999999999999993</v>
      </c>
      <c r="I47" s="9">
        <v>64.417636684303346</v>
      </c>
      <c r="J47" s="9">
        <f t="shared" si="3"/>
        <v>84.646586596119917</v>
      </c>
      <c r="K47" s="9">
        <v>43.63</v>
      </c>
      <c r="L47" s="9">
        <v>3.08</v>
      </c>
      <c r="M47" s="9">
        <v>60.5</v>
      </c>
      <c r="N47" s="10" t="s">
        <v>60</v>
      </c>
      <c r="O47" s="9">
        <v>71.057118499573747</v>
      </c>
      <c r="P47" s="9">
        <f t="shared" si="0"/>
        <v>83.748972253019076</v>
      </c>
      <c r="Q47" s="9">
        <v>13.808695652173867</v>
      </c>
      <c r="R47" s="9">
        <v>0.43846537120071943</v>
      </c>
      <c r="S47" s="9">
        <f t="shared" si="4"/>
        <v>0.43749218333082251</v>
      </c>
      <c r="T47" s="11">
        <v>62.7</v>
      </c>
      <c r="U47" s="11">
        <v>4.22</v>
      </c>
      <c r="V47" s="11">
        <v>50.945</v>
      </c>
      <c r="W47" s="11">
        <v>161.56700000000001</v>
      </c>
      <c r="X47" s="12">
        <v>62.5</v>
      </c>
      <c r="Y47" s="9">
        <v>3.0666666666666664</v>
      </c>
      <c r="Z47" s="12">
        <v>965</v>
      </c>
      <c r="AA47" s="12">
        <v>9</v>
      </c>
      <c r="AB47" s="12">
        <v>8</v>
      </c>
      <c r="AC47" s="12">
        <v>9</v>
      </c>
      <c r="AD47" s="13">
        <v>8</v>
      </c>
      <c r="AE47" s="13">
        <v>9</v>
      </c>
      <c r="AF47" s="32">
        <f t="shared" si="5"/>
        <v>8.9</v>
      </c>
      <c r="AG47" s="16"/>
      <c r="AI47" s="16"/>
      <c r="AJ47" s="15"/>
      <c r="AK47" s="16"/>
    </row>
    <row r="48" spans="1:37" s="14" customFormat="1" ht="14" x14ac:dyDescent="0.3">
      <c r="A48" s="29" t="s">
        <v>55</v>
      </c>
      <c r="B48" s="7">
        <v>1991</v>
      </c>
      <c r="C48" s="7" t="s">
        <v>63</v>
      </c>
      <c r="D48" s="7" t="s">
        <v>65</v>
      </c>
      <c r="E48" s="9">
        <v>12.4</v>
      </c>
      <c r="F48" s="9">
        <f t="shared" si="1"/>
        <v>12.017621145374449</v>
      </c>
      <c r="G48" s="9">
        <f t="shared" si="2"/>
        <v>13.65638766519824</v>
      </c>
      <c r="H48" s="9">
        <v>9.1999999999999993</v>
      </c>
      <c r="I48" s="9">
        <v>64.692768959435625</v>
      </c>
      <c r="J48" s="9">
        <f t="shared" si="3"/>
        <v>85.002057495590833</v>
      </c>
      <c r="K48" s="9">
        <v>42.64</v>
      </c>
      <c r="L48" s="9">
        <v>3.1</v>
      </c>
      <c r="M48" s="9">
        <v>75</v>
      </c>
      <c r="N48" s="10" t="s">
        <v>60</v>
      </c>
      <c r="O48" s="9">
        <v>68.298530549110595</v>
      </c>
      <c r="P48" s="9">
        <f t="shared" si="0"/>
        <v>78.885487592836171</v>
      </c>
      <c r="Q48" s="9">
        <v>13.638705688375993</v>
      </c>
      <c r="R48" s="9">
        <v>0.47739867797284657</v>
      </c>
      <c r="S48" s="9">
        <f t="shared" si="4"/>
        <v>0.47540147044946196</v>
      </c>
      <c r="T48" s="11">
        <v>62.2</v>
      </c>
      <c r="U48" s="11">
        <v>5.38</v>
      </c>
      <c r="V48" s="11">
        <v>48.603999999999999</v>
      </c>
      <c r="W48" s="11">
        <v>222.69</v>
      </c>
      <c r="X48" s="12">
        <v>68.5</v>
      </c>
      <c r="Y48" s="9">
        <v>3.5333333333333332</v>
      </c>
      <c r="Z48" s="12">
        <v>900</v>
      </c>
      <c r="AA48" s="12">
        <v>8</v>
      </c>
      <c r="AB48" s="12">
        <v>8</v>
      </c>
      <c r="AC48" s="12">
        <v>9</v>
      </c>
      <c r="AD48" s="13">
        <v>9</v>
      </c>
      <c r="AE48" s="13">
        <v>8</v>
      </c>
      <c r="AF48" s="32">
        <f t="shared" si="5"/>
        <v>8.2000000000000011</v>
      </c>
      <c r="AG48" s="16"/>
      <c r="AI48" s="16"/>
      <c r="AJ48" s="15"/>
      <c r="AK48" s="16"/>
    </row>
    <row r="49" spans="1:38" s="14" customFormat="1" ht="14" x14ac:dyDescent="0.3">
      <c r="A49" s="29" t="s">
        <v>56</v>
      </c>
      <c r="B49" s="7">
        <v>1992</v>
      </c>
      <c r="C49" s="7" t="s">
        <v>63</v>
      </c>
      <c r="D49" s="7" t="s">
        <v>65</v>
      </c>
      <c r="E49" s="9">
        <v>13.6</v>
      </c>
      <c r="F49" s="9">
        <f t="shared" si="1"/>
        <v>13.079781420765027</v>
      </c>
      <c r="G49" s="9">
        <f t="shared" si="2"/>
        <v>14.863387978142077</v>
      </c>
      <c r="H49" s="9">
        <v>8.5</v>
      </c>
      <c r="I49" s="9">
        <v>62.979894179894174</v>
      </c>
      <c r="J49" s="9">
        <f t="shared" si="3"/>
        <v>82.789023280423265</v>
      </c>
      <c r="K49" s="9">
        <v>37.4</v>
      </c>
      <c r="L49" s="9">
        <v>2.96</v>
      </c>
      <c r="M49" s="9">
        <v>57.2</v>
      </c>
      <c r="N49" s="10" t="s">
        <v>60</v>
      </c>
      <c r="O49" s="9">
        <v>62.991856305654927</v>
      </c>
      <c r="P49" s="9">
        <f t="shared" si="0"/>
        <v>78.19878808063315</v>
      </c>
      <c r="Q49" s="9">
        <v>14.287829434409232</v>
      </c>
      <c r="R49" s="9">
        <v>0.38113068770692565</v>
      </c>
      <c r="S49" s="9">
        <f t="shared" si="4"/>
        <v>0.38241055997657886</v>
      </c>
      <c r="T49" s="11">
        <v>64.8</v>
      </c>
      <c r="U49" s="11">
        <v>2.72</v>
      </c>
      <c r="V49" s="11">
        <v>50.585000000000001</v>
      </c>
      <c r="W49" s="11">
        <v>100.652</v>
      </c>
      <c r="X49" s="12">
        <v>64.5</v>
      </c>
      <c r="Y49" s="9">
        <v>2.0166666666666666</v>
      </c>
      <c r="Z49" s="12">
        <v>960</v>
      </c>
      <c r="AA49" s="12">
        <v>6</v>
      </c>
      <c r="AB49" s="12">
        <v>10</v>
      </c>
      <c r="AC49" s="12">
        <v>8</v>
      </c>
      <c r="AD49" s="13">
        <v>8</v>
      </c>
      <c r="AE49" s="13">
        <v>8</v>
      </c>
      <c r="AF49" s="32">
        <f t="shared" si="5"/>
        <v>6.7999999999999989</v>
      </c>
      <c r="AG49" s="16"/>
      <c r="AI49" s="16"/>
      <c r="AJ49" s="15"/>
      <c r="AK49" s="16"/>
    </row>
    <row r="50" spans="1:38" s="14" customFormat="1" ht="14" x14ac:dyDescent="0.3">
      <c r="A50" s="29" t="s">
        <v>57</v>
      </c>
      <c r="B50" s="7">
        <v>1996</v>
      </c>
      <c r="C50" s="7" t="s">
        <v>63</v>
      </c>
      <c r="D50" s="7" t="s">
        <v>65</v>
      </c>
      <c r="E50" s="9">
        <v>13.9</v>
      </c>
      <c r="F50" s="9">
        <f t="shared" si="1"/>
        <v>13.427003293084523</v>
      </c>
      <c r="G50" s="9">
        <f t="shared" si="2"/>
        <v>15.25795828759605</v>
      </c>
      <c r="H50" s="9">
        <v>8.9</v>
      </c>
      <c r="I50" s="9">
        <v>61.615520282186942</v>
      </c>
      <c r="J50" s="9">
        <f t="shared" si="3"/>
        <v>81.026252204585532</v>
      </c>
      <c r="K50" s="9">
        <v>37.049999999999997</v>
      </c>
      <c r="L50" s="9">
        <v>2.96</v>
      </c>
      <c r="M50" s="9">
        <v>82.9</v>
      </c>
      <c r="N50" s="10" t="s">
        <v>60</v>
      </c>
      <c r="O50" s="9">
        <v>60.737273259215904</v>
      </c>
      <c r="P50" s="9">
        <f t="shared" si="0"/>
        <v>68.991902982658331</v>
      </c>
      <c r="Q50" s="9">
        <v>13.54509303353133</v>
      </c>
      <c r="R50" s="9">
        <v>0.51624358805742765</v>
      </c>
      <c r="S50" s="9">
        <f t="shared" si="4"/>
        <v>0.51352722628176595</v>
      </c>
      <c r="T50" s="11">
        <v>77</v>
      </c>
      <c r="U50" s="11">
        <v>2.3199999999999998</v>
      </c>
      <c r="V50" s="11">
        <v>59.720999999999997</v>
      </c>
      <c r="W50" s="11">
        <v>108.73</v>
      </c>
      <c r="X50" s="12">
        <v>79</v>
      </c>
      <c r="Y50" s="9">
        <v>2.2666666666666666</v>
      </c>
      <c r="Z50" s="12">
        <v>635</v>
      </c>
      <c r="AA50" s="12">
        <v>2</v>
      </c>
      <c r="AB50" s="12">
        <v>4</v>
      </c>
      <c r="AC50" s="12">
        <v>8</v>
      </c>
      <c r="AD50" s="13">
        <v>10</v>
      </c>
      <c r="AE50" s="13">
        <v>2</v>
      </c>
      <c r="AF50" s="32">
        <f t="shared" si="5"/>
        <v>3.4</v>
      </c>
      <c r="AG50" s="16"/>
      <c r="AI50" s="16"/>
      <c r="AJ50" s="15"/>
      <c r="AK50" s="16"/>
    </row>
    <row r="51" spans="1:38" s="14" customFormat="1" ht="14" x14ac:dyDescent="0.3">
      <c r="A51" s="29" t="s">
        <v>38</v>
      </c>
      <c r="B51" s="7">
        <v>1932</v>
      </c>
      <c r="C51" s="7" t="s">
        <v>64</v>
      </c>
      <c r="D51" s="7" t="s">
        <v>62</v>
      </c>
      <c r="E51" s="9">
        <v>13.5</v>
      </c>
      <c r="F51" s="9">
        <f t="shared" si="1"/>
        <v>13.054945054945055</v>
      </c>
      <c r="G51" s="9">
        <f t="shared" si="2"/>
        <v>14.835164835164836</v>
      </c>
      <c r="H51" s="9">
        <v>9</v>
      </c>
      <c r="I51" s="9">
        <v>63.565432098765427</v>
      </c>
      <c r="J51" s="9">
        <f t="shared" si="3"/>
        <v>83.545538271604926</v>
      </c>
      <c r="K51" s="9">
        <v>49.29</v>
      </c>
      <c r="L51" s="9">
        <v>3.29</v>
      </c>
      <c r="M51" s="9">
        <v>59.6</v>
      </c>
      <c r="N51" s="10">
        <v>400</v>
      </c>
      <c r="O51" s="9">
        <v>68.983234180638178</v>
      </c>
      <c r="P51" s="9">
        <f t="shared" si="0"/>
        <v>82.659148982221609</v>
      </c>
      <c r="Q51" s="9">
        <v>13.419848096172217</v>
      </c>
      <c r="R51" s="9">
        <v>0.41968455966965146</v>
      </c>
      <c r="S51" s="9">
        <f t="shared" si="4"/>
        <v>0.41687235859416794</v>
      </c>
      <c r="T51" s="11">
        <v>64.349999999999994</v>
      </c>
      <c r="U51" s="11">
        <v>3.6</v>
      </c>
      <c r="V51" s="11">
        <v>62.802</v>
      </c>
      <c r="W51" s="11">
        <v>171.464</v>
      </c>
      <c r="X51" s="12">
        <v>67.5</v>
      </c>
      <c r="Y51" s="9">
        <v>2.6333333333333333</v>
      </c>
      <c r="Z51" s="12">
        <v>850</v>
      </c>
      <c r="AA51" s="12">
        <v>8</v>
      </c>
      <c r="AB51" s="12">
        <v>8</v>
      </c>
      <c r="AC51" s="12">
        <v>2</v>
      </c>
      <c r="AD51" s="13">
        <v>2</v>
      </c>
      <c r="AE51" s="13">
        <v>7</v>
      </c>
      <c r="AF51" s="32">
        <f t="shared" si="5"/>
        <v>6.6000000000000005</v>
      </c>
      <c r="AG51" s="16"/>
      <c r="AI51" s="16"/>
      <c r="AJ51" s="15"/>
      <c r="AK51" s="16"/>
    </row>
    <row r="52" spans="1:38" s="14" customFormat="1" ht="14" x14ac:dyDescent="0.3">
      <c r="A52" s="29" t="s">
        <v>24</v>
      </c>
      <c r="B52" s="7">
        <v>1817</v>
      </c>
      <c r="C52" s="7" t="s">
        <v>64</v>
      </c>
      <c r="D52" s="7" t="s">
        <v>62</v>
      </c>
      <c r="E52" s="9">
        <v>14.299999999999999</v>
      </c>
      <c r="F52" s="9">
        <f t="shared" si="1"/>
        <v>13.862084159506498</v>
      </c>
      <c r="G52" s="9">
        <f t="shared" si="2"/>
        <v>15.752368363075567</v>
      </c>
      <c r="H52" s="9">
        <v>9.2200000000000006</v>
      </c>
      <c r="I52" s="9">
        <v>64.025396825396825</v>
      </c>
      <c r="J52" s="9">
        <f t="shared" si="3"/>
        <v>84.139812698412698</v>
      </c>
      <c r="K52" s="9">
        <v>39.04</v>
      </c>
      <c r="L52" s="9">
        <v>3.02</v>
      </c>
      <c r="M52" s="9">
        <v>71.5</v>
      </c>
      <c r="N52" s="10">
        <v>468</v>
      </c>
      <c r="O52" s="9">
        <v>68.125436080316319</v>
      </c>
      <c r="P52" s="9">
        <f t="shared" si="0"/>
        <v>81.703822070803199</v>
      </c>
      <c r="Q52" s="9">
        <v>13.598244758654303</v>
      </c>
      <c r="R52" s="9">
        <v>0.41995288333503211</v>
      </c>
      <c r="S52" s="9">
        <f t="shared" si="4"/>
        <v>0.41800016522731764</v>
      </c>
      <c r="T52" s="11">
        <v>64.81</v>
      </c>
      <c r="U52" s="11">
        <v>2.7</v>
      </c>
      <c r="V52" s="11">
        <v>61.246000000000002</v>
      </c>
      <c r="W52" s="11">
        <v>129.005</v>
      </c>
      <c r="X52" s="12">
        <v>66.5</v>
      </c>
      <c r="Y52" s="9">
        <v>2.2333333333333334</v>
      </c>
      <c r="Z52" s="12">
        <v>845</v>
      </c>
      <c r="AA52" s="12">
        <v>7</v>
      </c>
      <c r="AB52" s="12">
        <v>8</v>
      </c>
      <c r="AC52" s="12">
        <v>4</v>
      </c>
      <c r="AD52" s="13">
        <v>5</v>
      </c>
      <c r="AE52" s="13">
        <v>6</v>
      </c>
      <c r="AF52" s="32">
        <f t="shared" si="5"/>
        <v>6.3000000000000007</v>
      </c>
      <c r="AG52" s="16"/>
      <c r="AI52" s="16"/>
      <c r="AJ52" s="15"/>
      <c r="AK52" s="16"/>
    </row>
    <row r="53" spans="1:38" s="14" customFormat="1" ht="14" x14ac:dyDescent="0.3">
      <c r="A53" s="29" t="s">
        <v>26</v>
      </c>
      <c r="B53" s="7">
        <v>1743</v>
      </c>
      <c r="C53" s="7" t="s">
        <v>64</v>
      </c>
      <c r="D53" s="7" t="s">
        <v>62</v>
      </c>
      <c r="E53" s="9">
        <v>15.299999999999999</v>
      </c>
      <c r="F53" s="9">
        <f t="shared" si="1"/>
        <v>14.828193832599117</v>
      </c>
      <c r="G53" s="9">
        <f t="shared" si="2"/>
        <v>16.85022026431718</v>
      </c>
      <c r="H53" s="9">
        <v>9.1999999999999993</v>
      </c>
      <c r="I53" s="9">
        <v>62.457848324514991</v>
      </c>
      <c r="J53" s="9">
        <f t="shared" si="3"/>
        <v>82.114540035273365</v>
      </c>
      <c r="K53" s="9">
        <v>39.82</v>
      </c>
      <c r="L53" s="9">
        <v>2.99</v>
      </c>
      <c r="M53" s="9">
        <v>66.099999999999994</v>
      </c>
      <c r="N53" s="10">
        <v>494</v>
      </c>
      <c r="O53" s="9">
        <v>68.547794828185985</v>
      </c>
      <c r="P53" s="9">
        <f t="shared" si="0"/>
        <v>80.517741820920548</v>
      </c>
      <c r="Q53" s="9">
        <v>13.527524068131356</v>
      </c>
      <c r="R53" s="9">
        <v>0.45161501456294184</v>
      </c>
      <c r="S53" s="9">
        <f t="shared" si="4"/>
        <v>0.44914744066093382</v>
      </c>
      <c r="T53" s="11">
        <v>66.19</v>
      </c>
      <c r="U53" s="11">
        <v>2.0699999999999998</v>
      </c>
      <c r="V53" s="11">
        <v>67.384</v>
      </c>
      <c r="W53" s="11">
        <v>101.158</v>
      </c>
      <c r="X53" s="12">
        <v>69</v>
      </c>
      <c r="Y53" s="9">
        <v>2</v>
      </c>
      <c r="Z53" s="12">
        <v>850</v>
      </c>
      <c r="AA53" s="12">
        <v>5</v>
      </c>
      <c r="AB53" s="12">
        <v>8</v>
      </c>
      <c r="AC53" s="12">
        <v>4</v>
      </c>
      <c r="AD53" s="13">
        <v>4</v>
      </c>
      <c r="AE53" s="13">
        <v>6</v>
      </c>
      <c r="AF53" s="32">
        <f t="shared" si="5"/>
        <v>5</v>
      </c>
      <c r="AG53" s="16"/>
      <c r="AI53" s="16"/>
      <c r="AK53" s="16"/>
    </row>
    <row r="54" spans="1:38" s="14" customFormat="1" ht="14" x14ac:dyDescent="0.3">
      <c r="A54" s="29" t="s">
        <v>25</v>
      </c>
      <c r="B54" s="7">
        <v>1680</v>
      </c>
      <c r="C54" s="7" t="s">
        <v>64</v>
      </c>
      <c r="D54" s="7" t="s">
        <v>62</v>
      </c>
      <c r="E54" s="9">
        <v>14.4</v>
      </c>
      <c r="F54" s="9">
        <f t="shared" si="1"/>
        <v>13.986754966887419</v>
      </c>
      <c r="G54" s="9">
        <f t="shared" si="2"/>
        <v>15.894039735099339</v>
      </c>
      <c r="H54" s="9">
        <v>9.4</v>
      </c>
      <c r="I54" s="9">
        <v>62.953086419753085</v>
      </c>
      <c r="J54" s="9">
        <f t="shared" si="3"/>
        <v>82.754387654320979</v>
      </c>
      <c r="K54" s="9">
        <v>39.22</v>
      </c>
      <c r="L54" s="9">
        <v>2.98</v>
      </c>
      <c r="M54" s="9">
        <v>70.7</v>
      </c>
      <c r="N54" s="10">
        <v>413</v>
      </c>
      <c r="O54" s="9">
        <v>67.445193276008993</v>
      </c>
      <c r="P54" s="9">
        <f t="shared" si="0"/>
        <v>78.912498496400147</v>
      </c>
      <c r="Q54" s="9">
        <v>13.590073165908592</v>
      </c>
      <c r="R54" s="9">
        <v>0.45999999999999375</v>
      </c>
      <c r="S54" s="9">
        <f t="shared" si="4"/>
        <v>0.45781776989529649</v>
      </c>
      <c r="T54" s="11">
        <v>64.22</v>
      </c>
      <c r="U54" s="11">
        <v>2.4300000000000002</v>
      </c>
      <c r="V54" s="11">
        <v>64.055999999999997</v>
      </c>
      <c r="W54" s="11">
        <v>111.622</v>
      </c>
      <c r="X54" s="12">
        <v>67</v>
      </c>
      <c r="Y54" s="9">
        <v>2.1666666666666665</v>
      </c>
      <c r="Z54" s="12">
        <v>870</v>
      </c>
      <c r="AA54" s="12">
        <v>5</v>
      </c>
      <c r="AB54" s="12">
        <v>8</v>
      </c>
      <c r="AC54" s="12">
        <v>5</v>
      </c>
      <c r="AD54" s="13">
        <v>6</v>
      </c>
      <c r="AE54" s="13">
        <v>7</v>
      </c>
      <c r="AF54" s="32">
        <f t="shared" si="5"/>
        <v>5.5</v>
      </c>
      <c r="AG54" s="16"/>
      <c r="AI54" s="16"/>
      <c r="AJ54" s="17"/>
      <c r="AK54" s="16"/>
      <c r="AL54" s="16"/>
    </row>
    <row r="55" spans="1:38" s="14" customFormat="1" ht="14" x14ac:dyDescent="0.3">
      <c r="A55" s="29" t="s">
        <v>28</v>
      </c>
      <c r="B55" s="7">
        <v>1916</v>
      </c>
      <c r="C55" s="7" t="s">
        <v>64</v>
      </c>
      <c r="D55" s="7" t="s">
        <v>62</v>
      </c>
      <c r="E55" s="9">
        <v>14.799999999999999</v>
      </c>
      <c r="F55" s="9">
        <f t="shared" si="1"/>
        <v>14.359426681367143</v>
      </c>
      <c r="G55" s="9">
        <f t="shared" si="2"/>
        <v>16.31753031973539</v>
      </c>
      <c r="H55" s="9">
        <v>9.3000000000000007</v>
      </c>
      <c r="I55" s="9">
        <v>63.290299823633156</v>
      </c>
      <c r="J55" s="9">
        <f t="shared" si="3"/>
        <v>83.190067372134038</v>
      </c>
      <c r="K55" s="9">
        <v>45.05</v>
      </c>
      <c r="L55" s="9">
        <v>3.09</v>
      </c>
      <c r="M55" s="9">
        <v>61.56</v>
      </c>
      <c r="N55" s="10">
        <v>391</v>
      </c>
      <c r="O55" s="9">
        <v>69.487586660986096</v>
      </c>
      <c r="P55" s="9">
        <f t="shared" si="0"/>
        <v>84.250538223153583</v>
      </c>
      <c r="Q55" s="9">
        <v>13.540283876238163</v>
      </c>
      <c r="R55" s="9">
        <v>0.39862171474903457</v>
      </c>
      <c r="S55" s="9">
        <f t="shared" si="4"/>
        <v>0.39650219784836133</v>
      </c>
      <c r="T55" s="11">
        <v>65.3</v>
      </c>
      <c r="U55" s="11">
        <v>3.42</v>
      </c>
      <c r="V55" s="11">
        <v>55.527000000000001</v>
      </c>
      <c r="W55" s="11">
        <v>139.76599999999999</v>
      </c>
      <c r="X55" s="12">
        <v>66</v>
      </c>
      <c r="Y55" s="9">
        <v>2.3000000000000003</v>
      </c>
      <c r="Z55" s="12">
        <v>865</v>
      </c>
      <c r="AA55" s="12">
        <v>7</v>
      </c>
      <c r="AB55" s="12">
        <v>8</v>
      </c>
      <c r="AC55" s="12">
        <v>5</v>
      </c>
      <c r="AD55" s="13">
        <v>5</v>
      </c>
      <c r="AE55" s="13">
        <v>7</v>
      </c>
      <c r="AF55" s="32">
        <f t="shared" si="5"/>
        <v>6.6000000000000005</v>
      </c>
      <c r="AG55" s="16"/>
      <c r="AI55" s="16"/>
      <c r="AJ55" s="17"/>
      <c r="AK55" s="16"/>
      <c r="AL55" s="16"/>
    </row>
    <row r="56" spans="1:38" s="14" customFormat="1" ht="14" x14ac:dyDescent="0.3">
      <c r="A56" s="29" t="s">
        <v>27</v>
      </c>
      <c r="B56" s="7">
        <v>112</v>
      </c>
      <c r="C56" s="7" t="s">
        <v>64</v>
      </c>
      <c r="D56" s="7" t="s">
        <v>62</v>
      </c>
      <c r="E56" s="9">
        <v>13.2</v>
      </c>
      <c r="F56" s="9">
        <f t="shared" si="1"/>
        <v>12.821192052980132</v>
      </c>
      <c r="G56" s="9">
        <f t="shared" si="2"/>
        <v>14.569536423841059</v>
      </c>
      <c r="H56" s="9">
        <v>9.4</v>
      </c>
      <c r="I56" s="9">
        <v>60.668783068783064</v>
      </c>
      <c r="J56" s="9">
        <f t="shared" si="3"/>
        <v>79.803067724867716</v>
      </c>
      <c r="K56" s="9">
        <v>38.840000000000003</v>
      </c>
      <c r="L56" s="9">
        <v>2.91</v>
      </c>
      <c r="M56" s="9">
        <v>65.3</v>
      </c>
      <c r="N56" s="10">
        <v>404</v>
      </c>
      <c r="O56" s="9">
        <v>66.728790526111439</v>
      </c>
      <c r="P56" s="9">
        <f t="shared" si="0"/>
        <v>80.817934499037534</v>
      </c>
      <c r="Q56" s="9">
        <v>13.263230990526182</v>
      </c>
      <c r="R56" s="9">
        <v>0.41050903119870191</v>
      </c>
      <c r="S56" s="9">
        <f t="shared" si="4"/>
        <v>0.40702204020572075</v>
      </c>
      <c r="T56" s="11">
        <v>63.2</v>
      </c>
      <c r="U56" s="11">
        <v>4.0999999999999996</v>
      </c>
      <c r="V56" s="11">
        <v>51.026000000000003</v>
      </c>
      <c r="W56" s="11">
        <v>165.94</v>
      </c>
      <c r="X56" s="12">
        <v>63.5</v>
      </c>
      <c r="Y56" s="9">
        <v>2.833333333333333</v>
      </c>
      <c r="Z56" s="12">
        <v>850</v>
      </c>
      <c r="AA56" s="12">
        <v>7</v>
      </c>
      <c r="AB56" s="12">
        <v>8</v>
      </c>
      <c r="AC56" s="12">
        <v>4</v>
      </c>
      <c r="AD56" s="13">
        <v>4</v>
      </c>
      <c r="AE56" s="13">
        <v>6</v>
      </c>
      <c r="AF56" s="32">
        <f t="shared" si="5"/>
        <v>6.2000000000000011</v>
      </c>
      <c r="AG56" s="16"/>
      <c r="AI56" s="16"/>
      <c r="AJ56" s="17"/>
      <c r="AK56" s="16"/>
      <c r="AL56" s="16"/>
    </row>
    <row r="57" spans="1:38" s="14" customFormat="1" ht="14" x14ac:dyDescent="0.3">
      <c r="A57" s="29" t="s">
        <v>41</v>
      </c>
      <c r="B57" s="7">
        <v>1836</v>
      </c>
      <c r="C57" s="7" t="s">
        <v>64</v>
      </c>
      <c r="D57" s="7" t="s">
        <v>62</v>
      </c>
      <c r="E57" s="9">
        <v>14.1</v>
      </c>
      <c r="F57" s="9">
        <f t="shared" si="1"/>
        <v>13.695364238410598</v>
      </c>
      <c r="G57" s="9">
        <f t="shared" si="2"/>
        <v>15.562913907284768</v>
      </c>
      <c r="H57" s="9">
        <v>9.4</v>
      </c>
      <c r="I57" s="9">
        <v>60.421869488536153</v>
      </c>
      <c r="J57" s="9">
        <f t="shared" si="3"/>
        <v>79.484055379188703</v>
      </c>
      <c r="K57" s="9">
        <v>38.89</v>
      </c>
      <c r="L57" s="9">
        <v>3.01</v>
      </c>
      <c r="M57" s="9">
        <v>75.8</v>
      </c>
      <c r="N57" s="10">
        <v>495</v>
      </c>
      <c r="O57" s="9">
        <v>62.293998756218897</v>
      </c>
      <c r="P57" s="9">
        <f t="shared" si="0"/>
        <v>71.467558234202286</v>
      </c>
      <c r="Q57" s="9">
        <v>13.651509212073734</v>
      </c>
      <c r="R57" s="9">
        <v>0.49929586480601618</v>
      </c>
      <c r="S57" s="9">
        <f t="shared" si="4"/>
        <v>0.49728077446978874</v>
      </c>
      <c r="T57" s="11">
        <v>82.35</v>
      </c>
      <c r="U57" s="11">
        <v>2.8</v>
      </c>
      <c r="V57" s="11">
        <v>62.070999999999998</v>
      </c>
      <c r="W57" s="11">
        <v>131.75399999999999</v>
      </c>
      <c r="X57" s="11">
        <v>84.5</v>
      </c>
      <c r="Y57" s="9">
        <v>2.5833333333333335</v>
      </c>
      <c r="Z57" s="12">
        <v>750</v>
      </c>
      <c r="AA57" s="12">
        <v>3</v>
      </c>
      <c r="AB57" s="12">
        <v>6</v>
      </c>
      <c r="AC57" s="12">
        <v>3</v>
      </c>
      <c r="AD57" s="13">
        <v>3</v>
      </c>
      <c r="AE57" s="13">
        <v>4</v>
      </c>
      <c r="AF57" s="32">
        <f t="shared" si="5"/>
        <v>3.1999999999999993</v>
      </c>
      <c r="AG57" s="16"/>
      <c r="AI57" s="16"/>
      <c r="AJ57" s="17"/>
      <c r="AK57" s="16"/>
      <c r="AL57" s="16"/>
    </row>
    <row r="58" spans="1:38" s="14" customFormat="1" ht="14" x14ac:dyDescent="0.3">
      <c r="A58" s="29" t="s">
        <v>42</v>
      </c>
      <c r="B58" s="7">
        <v>1837</v>
      </c>
      <c r="C58" s="7" t="s">
        <v>64</v>
      </c>
      <c r="D58" s="7" t="s">
        <v>62</v>
      </c>
      <c r="E58" s="9">
        <v>15.799999999999999</v>
      </c>
      <c r="F58" s="9">
        <f t="shared" si="1"/>
        <v>15.312775330396475</v>
      </c>
      <c r="G58" s="9">
        <f t="shared" si="2"/>
        <v>17.400881057268723</v>
      </c>
      <c r="H58" s="9">
        <v>9.1999999999999993</v>
      </c>
      <c r="I58" s="9">
        <v>59.424338624338624</v>
      </c>
      <c r="J58" s="9">
        <f t="shared" si="3"/>
        <v>78.195245502645506</v>
      </c>
      <c r="K58" s="9">
        <v>37.9</v>
      </c>
      <c r="L58" s="9">
        <v>2.9</v>
      </c>
      <c r="M58" s="9">
        <v>85.6</v>
      </c>
      <c r="N58" s="10">
        <v>383</v>
      </c>
      <c r="O58" s="9">
        <v>53.284389489953625</v>
      </c>
      <c r="P58" s="9">
        <f t="shared" si="0"/>
        <v>58.78664638998449</v>
      </c>
      <c r="Q58" s="9">
        <v>13.523326370237854</v>
      </c>
      <c r="R58" s="9">
        <v>0.56288819875771634</v>
      </c>
      <c r="S58" s="9">
        <f t="shared" si="4"/>
        <v>0.55978546654578065</v>
      </c>
      <c r="T58" s="11">
        <v>85.5</v>
      </c>
      <c r="U58" s="11">
        <v>1.86</v>
      </c>
      <c r="V58" s="11">
        <v>69.608999999999995</v>
      </c>
      <c r="W58" s="11">
        <v>98.025999999999996</v>
      </c>
      <c r="X58" s="11">
        <v>89.5</v>
      </c>
      <c r="Y58" s="9">
        <v>2.083333333333333</v>
      </c>
      <c r="Z58" s="12">
        <v>595</v>
      </c>
      <c r="AA58" s="12">
        <v>2</v>
      </c>
      <c r="AB58" s="12">
        <v>4</v>
      </c>
      <c r="AC58" s="12">
        <v>1</v>
      </c>
      <c r="AD58" s="13">
        <v>1</v>
      </c>
      <c r="AE58" s="13">
        <v>1</v>
      </c>
      <c r="AF58" s="32">
        <f t="shared" si="5"/>
        <v>1.6</v>
      </c>
      <c r="AG58" s="16"/>
      <c r="AI58" s="16"/>
      <c r="AJ58" s="17"/>
      <c r="AK58" s="16"/>
      <c r="AL58" s="16"/>
    </row>
    <row r="59" spans="1:38" s="14" customFormat="1" ht="14" x14ac:dyDescent="0.3">
      <c r="A59" s="29" t="s">
        <v>43</v>
      </c>
      <c r="B59" s="7">
        <v>1728</v>
      </c>
      <c r="C59" s="7" t="s">
        <v>64</v>
      </c>
      <c r="D59" s="7" t="s">
        <v>62</v>
      </c>
      <c r="E59" s="9">
        <v>16.100000000000001</v>
      </c>
      <c r="F59" s="9">
        <f t="shared" si="1"/>
        <v>15.569230769230771</v>
      </c>
      <c r="G59" s="9">
        <f t="shared" si="2"/>
        <v>17.692307692307697</v>
      </c>
      <c r="H59" s="9">
        <v>9</v>
      </c>
      <c r="I59" s="9">
        <v>63.675485008818342</v>
      </c>
      <c r="J59" s="9">
        <f t="shared" si="3"/>
        <v>83.687726631393303</v>
      </c>
      <c r="K59" s="9">
        <v>43.74</v>
      </c>
      <c r="L59" s="9">
        <v>3.1</v>
      </c>
      <c r="M59" s="9">
        <v>57</v>
      </c>
      <c r="N59" s="10">
        <v>370</v>
      </c>
      <c r="O59" s="9">
        <v>68.819851504493954</v>
      </c>
      <c r="P59" s="9">
        <f t="shared" si="0"/>
        <v>84.35955118677731</v>
      </c>
      <c r="Q59" s="9">
        <v>13.489363862517237</v>
      </c>
      <c r="R59" s="9">
        <v>0.38332372197164372</v>
      </c>
      <c r="S59" s="9">
        <f t="shared" si="4"/>
        <v>0.38106112220897354</v>
      </c>
      <c r="T59" s="11">
        <v>66.680000000000007</v>
      </c>
      <c r="U59" s="11">
        <v>2.15</v>
      </c>
      <c r="V59" s="11">
        <v>68.578000000000003</v>
      </c>
      <c r="W59" s="11">
        <v>106.962</v>
      </c>
      <c r="X59" s="11">
        <v>68.5</v>
      </c>
      <c r="Y59" s="9">
        <v>2</v>
      </c>
      <c r="Z59" s="12">
        <v>935</v>
      </c>
      <c r="AA59" s="12">
        <v>6</v>
      </c>
      <c r="AB59" s="12">
        <v>8</v>
      </c>
      <c r="AC59" s="12">
        <v>3</v>
      </c>
      <c r="AD59" s="13">
        <v>4</v>
      </c>
      <c r="AE59" s="13">
        <v>9</v>
      </c>
      <c r="AF59" s="32">
        <f t="shared" si="5"/>
        <v>6.1</v>
      </c>
      <c r="AG59" s="16"/>
      <c r="AI59" s="16"/>
      <c r="AJ59" s="17"/>
      <c r="AK59" s="16"/>
      <c r="AL59" s="16"/>
    </row>
    <row r="60" spans="1:38" s="14" customFormat="1" ht="14" x14ac:dyDescent="0.3">
      <c r="A60" s="29" t="s">
        <v>44</v>
      </c>
      <c r="B60" s="7">
        <v>1730</v>
      </c>
      <c r="C60" s="7" t="s">
        <v>64</v>
      </c>
      <c r="D60" s="7" t="s">
        <v>62</v>
      </c>
      <c r="E60" s="9">
        <v>14</v>
      </c>
      <c r="F60" s="9">
        <f t="shared" si="1"/>
        <v>13.598233995584991</v>
      </c>
      <c r="G60" s="9">
        <f t="shared" si="2"/>
        <v>15.452538631346579</v>
      </c>
      <c r="H60" s="9">
        <v>9.4</v>
      </c>
      <c r="I60" s="9">
        <v>63.949206349206349</v>
      </c>
      <c r="J60" s="9">
        <f t="shared" si="3"/>
        <v>84.041374603174603</v>
      </c>
      <c r="K60" s="9">
        <v>41.74</v>
      </c>
      <c r="L60" s="9">
        <v>3.08</v>
      </c>
      <c r="M60" s="9">
        <v>67.599999999999994</v>
      </c>
      <c r="N60" s="10">
        <v>445</v>
      </c>
      <c r="O60" s="9">
        <v>68.548135434545159</v>
      </c>
      <c r="P60" s="9">
        <f t="shared" si="0"/>
        <v>81.609090229636834</v>
      </c>
      <c r="Q60" s="9">
        <v>13.522321659510737</v>
      </c>
      <c r="R60" s="9">
        <v>0.43064596895349394</v>
      </c>
      <c r="S60" s="9">
        <f t="shared" si="4"/>
        <v>0.42826720190359524</v>
      </c>
      <c r="T60" s="11">
        <v>64.81</v>
      </c>
      <c r="U60" s="11">
        <v>3.04</v>
      </c>
      <c r="V60" s="11">
        <v>63.28</v>
      </c>
      <c r="W60" s="11">
        <v>144.321</v>
      </c>
      <c r="X60" s="11">
        <v>66.5</v>
      </c>
      <c r="Y60" s="9">
        <v>2.58</v>
      </c>
      <c r="Z60" s="12">
        <v>890</v>
      </c>
      <c r="AA60" s="12">
        <v>6</v>
      </c>
      <c r="AB60" s="12">
        <v>7</v>
      </c>
      <c r="AC60" s="12">
        <v>6</v>
      </c>
      <c r="AD60" s="13">
        <v>8</v>
      </c>
      <c r="AE60" s="13">
        <v>7</v>
      </c>
      <c r="AF60" s="32">
        <f t="shared" si="5"/>
        <v>6.3999999999999995</v>
      </c>
      <c r="AG60" s="16"/>
      <c r="AI60" s="16"/>
      <c r="AJ60" s="17"/>
      <c r="AK60" s="16"/>
      <c r="AL60" s="16"/>
    </row>
    <row r="61" spans="1:38" s="14" customFormat="1" ht="14" x14ac:dyDescent="0.3">
      <c r="A61" s="29" t="s">
        <v>37</v>
      </c>
      <c r="B61" s="7">
        <v>1731</v>
      </c>
      <c r="C61" s="7" t="s">
        <v>64</v>
      </c>
      <c r="D61" s="7" t="s">
        <v>62</v>
      </c>
      <c r="E61" s="9">
        <v>14.2</v>
      </c>
      <c r="F61" s="9">
        <f t="shared" si="1"/>
        <v>13.838316722037652</v>
      </c>
      <c r="G61" s="9">
        <f t="shared" si="2"/>
        <v>15.725359911406422</v>
      </c>
      <c r="H61" s="9">
        <v>9.6999999999999993</v>
      </c>
      <c r="I61" s="9">
        <v>63.308641975308639</v>
      </c>
      <c r="J61" s="9">
        <f t="shared" si="3"/>
        <v>83.213765432098754</v>
      </c>
      <c r="K61" s="9">
        <v>44</v>
      </c>
      <c r="L61" s="9">
        <v>3.04</v>
      </c>
      <c r="M61" s="9">
        <v>57.5</v>
      </c>
      <c r="N61" s="10">
        <v>411</v>
      </c>
      <c r="O61" s="9">
        <v>69.629370084871141</v>
      </c>
      <c r="P61" s="9">
        <f t="shared" si="0"/>
        <v>86.383456139402483</v>
      </c>
      <c r="Q61" s="9">
        <v>13.590006343629582</v>
      </c>
      <c r="R61" s="9">
        <v>0.36022565078502566</v>
      </c>
      <c r="S61" s="9">
        <f t="shared" si="4"/>
        <v>0.35851647079976739</v>
      </c>
      <c r="T61" s="11">
        <v>64.09</v>
      </c>
      <c r="U61" s="11">
        <v>1.43</v>
      </c>
      <c r="V61" s="11">
        <v>54.546999999999997</v>
      </c>
      <c r="W61" s="11">
        <v>59.051000000000002</v>
      </c>
      <c r="X61" s="11">
        <v>64.5</v>
      </c>
      <c r="Y61" s="9">
        <v>1.35</v>
      </c>
      <c r="Z61" s="12">
        <v>665</v>
      </c>
      <c r="AA61" s="12">
        <v>4</v>
      </c>
      <c r="AB61" s="12">
        <v>4</v>
      </c>
      <c r="AC61" s="12">
        <v>1</v>
      </c>
      <c r="AD61" s="13">
        <v>1</v>
      </c>
      <c r="AE61" s="13">
        <v>2</v>
      </c>
      <c r="AF61" s="32">
        <f t="shared" si="5"/>
        <v>3</v>
      </c>
      <c r="AG61" s="16"/>
      <c r="AI61" s="16"/>
      <c r="AJ61" s="17"/>
      <c r="AK61" s="16"/>
      <c r="AL61" s="16"/>
    </row>
    <row r="62" spans="1:38" s="14" customFormat="1" ht="14" x14ac:dyDescent="0.3">
      <c r="A62" s="29" t="s">
        <v>45</v>
      </c>
      <c r="B62" s="7">
        <v>1751</v>
      </c>
      <c r="C62" s="7" t="s">
        <v>64</v>
      </c>
      <c r="D62" s="7" t="s">
        <v>62</v>
      </c>
      <c r="E62" s="9">
        <v>13.9</v>
      </c>
      <c r="F62" s="9">
        <f t="shared" si="1"/>
        <v>13.545957918050942</v>
      </c>
      <c r="G62" s="9">
        <f t="shared" si="2"/>
        <v>15.393133997785162</v>
      </c>
      <c r="H62" s="9">
        <v>9.6999999999999993</v>
      </c>
      <c r="I62" s="9">
        <v>62.740035273368605</v>
      </c>
      <c r="J62" s="9">
        <f t="shared" si="3"/>
        <v>82.479125573192235</v>
      </c>
      <c r="K62" s="9">
        <v>48.16</v>
      </c>
      <c r="L62" s="9">
        <v>3.12</v>
      </c>
      <c r="M62" s="9">
        <v>57.9</v>
      </c>
      <c r="N62" s="10">
        <v>415</v>
      </c>
      <c r="O62" s="9">
        <v>71.232394366197184</v>
      </c>
      <c r="P62" s="9">
        <f t="shared" si="0"/>
        <v>85.233465512226616</v>
      </c>
      <c r="Q62" s="9">
        <v>13.341869398207436</v>
      </c>
      <c r="R62" s="9">
        <v>0.41574373828590866</v>
      </c>
      <c r="S62" s="9">
        <f t="shared" si="4"/>
        <v>0.41258634642008485</v>
      </c>
      <c r="T62" s="11">
        <v>65.3</v>
      </c>
      <c r="U62" s="11">
        <v>2.31</v>
      </c>
      <c r="V62" s="11">
        <v>56.261000000000003</v>
      </c>
      <c r="W62" s="11">
        <v>95.909000000000006</v>
      </c>
      <c r="X62" s="11">
        <v>65.5</v>
      </c>
      <c r="Y62" s="9">
        <v>1.9500000000000002</v>
      </c>
      <c r="Z62" s="12">
        <v>800</v>
      </c>
      <c r="AA62" s="12">
        <v>4</v>
      </c>
      <c r="AB62" s="12">
        <v>6</v>
      </c>
      <c r="AC62" s="12">
        <v>4</v>
      </c>
      <c r="AD62" s="13">
        <v>4</v>
      </c>
      <c r="AE62" s="13">
        <v>4</v>
      </c>
      <c r="AF62" s="32">
        <f t="shared" si="5"/>
        <v>4</v>
      </c>
      <c r="AG62" s="16"/>
      <c r="AI62" s="16"/>
      <c r="AJ62" s="17"/>
      <c r="AK62" s="16"/>
      <c r="AL62" s="16"/>
    </row>
    <row r="63" spans="1:38" s="14" customFormat="1" ht="14" x14ac:dyDescent="0.3">
      <c r="A63" s="29" t="s">
        <v>46</v>
      </c>
      <c r="B63" s="7">
        <v>1920</v>
      </c>
      <c r="C63" s="7" t="s">
        <v>64</v>
      </c>
      <c r="D63" s="7" t="s">
        <v>62</v>
      </c>
      <c r="E63" s="9">
        <v>14</v>
      </c>
      <c r="F63" s="9">
        <f t="shared" si="1"/>
        <v>13.598233995584991</v>
      </c>
      <c r="G63" s="9">
        <f t="shared" si="2"/>
        <v>15.452538631346579</v>
      </c>
      <c r="H63" s="9">
        <v>9.4</v>
      </c>
      <c r="I63" s="9">
        <v>63.548500881834208</v>
      </c>
      <c r="J63" s="9">
        <f t="shared" si="3"/>
        <v>83.523663139329798</v>
      </c>
      <c r="K63" s="9">
        <v>39.700000000000003</v>
      </c>
      <c r="L63" s="9">
        <v>3.01</v>
      </c>
      <c r="M63" s="9">
        <v>72.099999999999994</v>
      </c>
      <c r="N63" s="10">
        <v>402</v>
      </c>
      <c r="O63" s="9">
        <v>67.439613526570056</v>
      </c>
      <c r="P63" s="9">
        <f t="shared" si="0"/>
        <v>82.521712759063831</v>
      </c>
      <c r="Q63" s="9">
        <v>13.550221099178813</v>
      </c>
      <c r="R63" s="9">
        <v>0.39066283537275115</v>
      </c>
      <c r="S63" s="9">
        <f t="shared" si="4"/>
        <v>0.38863030385075353</v>
      </c>
      <c r="T63" s="11">
        <v>63.58</v>
      </c>
      <c r="U63" s="11">
        <v>3.71</v>
      </c>
      <c r="V63" s="11">
        <v>59.753999999999998</v>
      </c>
      <c r="W63" s="11">
        <v>170.98400000000001</v>
      </c>
      <c r="X63" s="11">
        <v>68.5</v>
      </c>
      <c r="Y63" s="9">
        <v>2.8166666666666664</v>
      </c>
      <c r="Z63" s="12">
        <v>850</v>
      </c>
      <c r="AA63" s="12">
        <v>5</v>
      </c>
      <c r="AB63" s="12">
        <v>8</v>
      </c>
      <c r="AC63" s="12">
        <v>5</v>
      </c>
      <c r="AD63" s="13">
        <v>6</v>
      </c>
      <c r="AE63" s="13">
        <v>5</v>
      </c>
      <c r="AF63" s="32">
        <f t="shared" si="5"/>
        <v>5.0999999999999996</v>
      </c>
      <c r="AG63" s="16"/>
      <c r="AI63" s="16"/>
      <c r="AJ63" s="17"/>
      <c r="AK63" s="16"/>
      <c r="AL63" s="16"/>
    </row>
    <row r="64" spans="1:38" s="14" customFormat="1" ht="14" x14ac:dyDescent="0.3">
      <c r="A64" s="29" t="s">
        <v>47</v>
      </c>
      <c r="B64" s="7">
        <v>1922</v>
      </c>
      <c r="C64" s="7" t="s">
        <v>64</v>
      </c>
      <c r="D64" s="7" t="s">
        <v>62</v>
      </c>
      <c r="E64" s="9">
        <v>12.799999999999999</v>
      </c>
      <c r="F64" s="9">
        <f t="shared" si="1"/>
        <v>12.460176991150441</v>
      </c>
      <c r="G64" s="9">
        <f t="shared" si="2"/>
        <v>14.159292035398229</v>
      </c>
      <c r="H64" s="9">
        <v>9.6</v>
      </c>
      <c r="I64" s="9">
        <v>62.830335097001758</v>
      </c>
      <c r="J64" s="9">
        <f t="shared" si="3"/>
        <v>82.595792945326266</v>
      </c>
      <c r="K64" s="9">
        <v>41.31</v>
      </c>
      <c r="L64" s="9">
        <v>3.04</v>
      </c>
      <c r="M64" s="9">
        <v>62.5</v>
      </c>
      <c r="N64" s="10">
        <v>395</v>
      </c>
      <c r="O64" s="9">
        <v>70.807331527924958</v>
      </c>
      <c r="P64" s="9">
        <f t="shared" si="0"/>
        <v>82.470345040193521</v>
      </c>
      <c r="Q64" s="9">
        <v>13.217773437499915</v>
      </c>
      <c r="R64" s="9">
        <v>0.46112420060585813</v>
      </c>
      <c r="S64" s="9">
        <f t="shared" si="4"/>
        <v>0.4569677781146036</v>
      </c>
      <c r="T64" s="11">
        <v>61.95</v>
      </c>
      <c r="U64" s="11">
        <v>2.21</v>
      </c>
      <c r="V64" s="11">
        <v>55.558999999999997</v>
      </c>
      <c r="W64" s="11">
        <v>92.820999999999998</v>
      </c>
      <c r="X64" s="11">
        <v>63.5</v>
      </c>
      <c r="Y64" s="9">
        <v>2.416666666666667</v>
      </c>
      <c r="Z64" s="12">
        <v>895</v>
      </c>
      <c r="AA64" s="12">
        <v>5</v>
      </c>
      <c r="AB64" s="12">
        <v>8</v>
      </c>
      <c r="AC64" s="12">
        <v>6</v>
      </c>
      <c r="AD64" s="13">
        <v>6</v>
      </c>
      <c r="AE64" s="13">
        <v>5</v>
      </c>
      <c r="AF64" s="32">
        <f t="shared" si="5"/>
        <v>5.2</v>
      </c>
      <c r="AG64" s="16"/>
      <c r="AI64" s="16"/>
      <c r="AJ64" s="17"/>
      <c r="AK64" s="16"/>
      <c r="AL64" s="16"/>
    </row>
    <row r="65" spans="1:39" s="14" customFormat="1" ht="14" x14ac:dyDescent="0.3">
      <c r="A65" s="29" t="s">
        <v>48</v>
      </c>
      <c r="B65" s="7">
        <v>1958</v>
      </c>
      <c r="C65" s="7" t="s">
        <v>64</v>
      </c>
      <c r="D65" s="7" t="s">
        <v>62</v>
      </c>
      <c r="E65" s="9">
        <v>14.7</v>
      </c>
      <c r="F65" s="9">
        <f t="shared" si="1"/>
        <v>14.289185905224786</v>
      </c>
      <c r="G65" s="9">
        <f t="shared" si="2"/>
        <v>16.237711255937256</v>
      </c>
      <c r="H65" s="9">
        <v>9.4700000000000006</v>
      </c>
      <c r="I65" s="9">
        <v>63.784126984126978</v>
      </c>
      <c r="J65" s="9">
        <f t="shared" si="3"/>
        <v>83.828092063492051</v>
      </c>
      <c r="K65" s="9">
        <v>39.67</v>
      </c>
      <c r="L65" s="9">
        <v>3.02</v>
      </c>
      <c r="M65" s="9">
        <v>69.599999999999994</v>
      </c>
      <c r="N65" s="10">
        <v>452</v>
      </c>
      <c r="O65" s="9">
        <v>69.418712366836488</v>
      </c>
      <c r="P65" s="9">
        <f t="shared" si="0"/>
        <v>80.913823093925558</v>
      </c>
      <c r="Q65" s="9">
        <v>13.376499523164213</v>
      </c>
      <c r="R65" s="9">
        <v>0.46231293448856242</v>
      </c>
      <c r="S65" s="9">
        <f t="shared" si="4"/>
        <v>0.4589852886013121</v>
      </c>
      <c r="T65" s="11">
        <v>64.180000000000007</v>
      </c>
      <c r="U65" s="11">
        <v>2.81</v>
      </c>
      <c r="V65" s="11">
        <v>64.593000000000004</v>
      </c>
      <c r="W65" s="11">
        <v>134.00899999999999</v>
      </c>
      <c r="X65" s="11">
        <v>66.5</v>
      </c>
      <c r="Y65" s="9">
        <v>2.6166666666666667</v>
      </c>
      <c r="Z65" s="12">
        <v>945</v>
      </c>
      <c r="AA65" s="12">
        <v>7</v>
      </c>
      <c r="AB65" s="12">
        <v>8</v>
      </c>
      <c r="AC65" s="12">
        <v>4</v>
      </c>
      <c r="AD65" s="13">
        <v>6</v>
      </c>
      <c r="AE65" s="13">
        <v>7</v>
      </c>
      <c r="AF65" s="32">
        <f t="shared" si="5"/>
        <v>6.6000000000000014</v>
      </c>
      <c r="AG65" s="16"/>
      <c r="AI65" s="16"/>
      <c r="AJ65" s="17"/>
      <c r="AK65" s="16"/>
      <c r="AL65" s="16"/>
    </row>
    <row r="66" spans="1:39" s="14" customFormat="1" ht="14" x14ac:dyDescent="0.3">
      <c r="A66" s="29" t="s">
        <v>49</v>
      </c>
      <c r="B66" s="7">
        <v>1959</v>
      </c>
      <c r="C66" s="7" t="s">
        <v>64</v>
      </c>
      <c r="D66" s="7" t="s">
        <v>62</v>
      </c>
      <c r="E66" s="9">
        <v>13</v>
      </c>
      <c r="F66" s="9">
        <f t="shared" si="1"/>
        <v>12.647871752349364</v>
      </c>
      <c r="G66" s="9">
        <f t="shared" si="2"/>
        <v>14.372581536760642</v>
      </c>
      <c r="H66" s="9">
        <v>9.5500000000000007</v>
      </c>
      <c r="I66" s="9">
        <v>63.164726631393293</v>
      </c>
      <c r="J66" s="9">
        <f t="shared" si="3"/>
        <v>83.027826807760135</v>
      </c>
      <c r="K66" s="9">
        <v>44.28</v>
      </c>
      <c r="L66" s="9">
        <v>3.03</v>
      </c>
      <c r="M66" s="9">
        <v>67.61</v>
      </c>
      <c r="N66" s="10">
        <v>168</v>
      </c>
      <c r="O66" s="9">
        <v>64.1345967897892</v>
      </c>
      <c r="P66" s="9">
        <f t="shared" si="0"/>
        <v>75.52560973687433</v>
      </c>
      <c r="Q66" s="9">
        <v>13.520893266370706</v>
      </c>
      <c r="R66" s="9">
        <v>0.458969434588689</v>
      </c>
      <c r="S66" s="9">
        <f t="shared" si="4"/>
        <v>0.45642667767378714</v>
      </c>
      <c r="T66" s="11">
        <v>61.96</v>
      </c>
      <c r="U66" s="11">
        <v>2.5099999999999998</v>
      </c>
      <c r="V66" s="11">
        <v>57.75</v>
      </c>
      <c r="W66" s="11">
        <v>106.04300000000001</v>
      </c>
      <c r="X66" s="11">
        <v>64.5</v>
      </c>
      <c r="Y66" s="9">
        <v>2.3000000000000003</v>
      </c>
      <c r="Z66" s="12">
        <v>880</v>
      </c>
      <c r="AA66" s="12">
        <v>6</v>
      </c>
      <c r="AB66" s="12">
        <v>8</v>
      </c>
      <c r="AC66" s="12">
        <v>4</v>
      </c>
      <c r="AD66" s="13">
        <v>5</v>
      </c>
      <c r="AE66" s="13">
        <v>7</v>
      </c>
      <c r="AF66" s="32">
        <f t="shared" si="5"/>
        <v>5.9</v>
      </c>
      <c r="AG66" s="16"/>
      <c r="AI66" s="16"/>
      <c r="AJ66" s="17"/>
      <c r="AK66" s="16"/>
      <c r="AL66" s="16"/>
    </row>
    <row r="67" spans="1:39" s="14" customFormat="1" ht="14" x14ac:dyDescent="0.3">
      <c r="A67" s="29" t="s">
        <v>50</v>
      </c>
      <c r="B67" s="7">
        <v>1972</v>
      </c>
      <c r="C67" s="7" t="s">
        <v>64</v>
      </c>
      <c r="D67" s="7" t="s">
        <v>62</v>
      </c>
      <c r="E67" s="9">
        <v>13.799999999999999</v>
      </c>
      <c r="F67" s="9">
        <f t="shared" si="1"/>
        <v>13.408413381914542</v>
      </c>
      <c r="G67" s="9">
        <f t="shared" si="2"/>
        <v>15.236833388539251</v>
      </c>
      <c r="H67" s="9">
        <v>9.43</v>
      </c>
      <c r="I67" s="9">
        <v>63.610582010582007</v>
      </c>
      <c r="J67" s="9">
        <f t="shared" si="3"/>
        <v>83.603871957671956</v>
      </c>
      <c r="K67" s="9">
        <v>41.12</v>
      </c>
      <c r="L67" s="9">
        <v>3.04</v>
      </c>
      <c r="M67" s="9">
        <v>65.16</v>
      </c>
      <c r="N67" s="10">
        <v>341</v>
      </c>
      <c r="O67" s="9">
        <v>68.518663126659391</v>
      </c>
      <c r="P67" s="9">
        <f t="shared" ref="P67:P102" si="6">((100-(0.5*(16-14.5)+(80-O67)+50*(S67-0.3)))*1.045-3.438)</f>
        <v>84.500607699505636</v>
      </c>
      <c r="Q67" s="9">
        <v>13.580693504211609</v>
      </c>
      <c r="R67" s="9">
        <v>0.37415309940346353</v>
      </c>
      <c r="S67" s="9">
        <f t="shared" si="4"/>
        <v>0.37233770847566344</v>
      </c>
      <c r="T67" s="11">
        <v>63.79</v>
      </c>
      <c r="U67" s="11">
        <v>1.92</v>
      </c>
      <c r="V67" s="11">
        <v>57.423999999999999</v>
      </c>
      <c r="W67" s="11">
        <v>81.53</v>
      </c>
      <c r="X67" s="11">
        <v>63.5</v>
      </c>
      <c r="Y67" s="9">
        <v>1.75</v>
      </c>
      <c r="Z67" s="12">
        <v>910</v>
      </c>
      <c r="AA67" s="12">
        <v>6</v>
      </c>
      <c r="AB67" s="12">
        <v>8</v>
      </c>
      <c r="AC67" s="12">
        <v>5</v>
      </c>
      <c r="AD67" s="13">
        <v>6</v>
      </c>
      <c r="AE67" s="13">
        <v>7</v>
      </c>
      <c r="AF67" s="32">
        <f t="shared" si="5"/>
        <v>6.1</v>
      </c>
      <c r="AG67" s="16"/>
      <c r="AI67" s="16"/>
      <c r="AJ67" s="17"/>
      <c r="AK67" s="16"/>
      <c r="AL67" s="16"/>
    </row>
    <row r="68" spans="1:39" s="14" customFormat="1" ht="14" x14ac:dyDescent="0.3">
      <c r="A68" s="29" t="s">
        <v>51</v>
      </c>
      <c r="B68" s="7">
        <v>1973</v>
      </c>
      <c r="C68" s="7" t="s">
        <v>64</v>
      </c>
      <c r="D68" s="7" t="s">
        <v>62</v>
      </c>
      <c r="E68" s="9">
        <v>13.9</v>
      </c>
      <c r="F68" s="9">
        <f t="shared" ref="F68:F102" si="7">88/(100-H68)*E68</f>
        <v>13.535465309284055</v>
      </c>
      <c r="G68" s="9">
        <f t="shared" ref="G68:G102" si="8">100/(100-H68)*E68</f>
        <v>15.381210578731878</v>
      </c>
      <c r="H68" s="9">
        <v>9.6300000000000008</v>
      </c>
      <c r="I68" s="9">
        <v>62.545326278659608</v>
      </c>
      <c r="J68" s="9">
        <f t="shared" ref="J68:J102" si="9">I68*1.292+1.419</f>
        <v>82.22756155202822</v>
      </c>
      <c r="K68" s="9">
        <v>43.32</v>
      </c>
      <c r="L68" s="9">
        <v>2.98</v>
      </c>
      <c r="M68" s="9">
        <v>60.62</v>
      </c>
      <c r="N68" s="10">
        <v>399</v>
      </c>
      <c r="O68" s="9">
        <v>68.437695190505934</v>
      </c>
      <c r="P68" s="9">
        <f t="shared" si="6"/>
        <v>82.711495358109161</v>
      </c>
      <c r="Q68" s="9">
        <v>13.267445342916986</v>
      </c>
      <c r="R68" s="9">
        <v>0.40840921264059954</v>
      </c>
      <c r="S68" s="9">
        <f t="shared" ref="S68:S102" si="10">86/(100-Q68)*R68</f>
        <v>0.40495973427692905</v>
      </c>
      <c r="T68" s="11">
        <v>64.489999999999995</v>
      </c>
      <c r="U68" s="11">
        <v>1.35</v>
      </c>
      <c r="V68" s="11">
        <v>62.039000000000001</v>
      </c>
      <c r="W68" s="11">
        <v>60.162999999999997</v>
      </c>
      <c r="X68" s="11">
        <v>66.5</v>
      </c>
      <c r="Y68" s="9">
        <v>1.4</v>
      </c>
      <c r="Z68" s="12">
        <v>685</v>
      </c>
      <c r="AA68" s="12">
        <v>2</v>
      </c>
      <c r="AB68" s="12">
        <v>4</v>
      </c>
      <c r="AC68" s="12">
        <v>4</v>
      </c>
      <c r="AD68" s="13">
        <v>4</v>
      </c>
      <c r="AE68" s="13">
        <v>2</v>
      </c>
      <c r="AF68" s="32">
        <f t="shared" ref="AF68:AF102" si="11">AA68*0.6+AC68*0.1+AD68*0.1+AE68*0.2</f>
        <v>2.4</v>
      </c>
      <c r="AG68" s="16"/>
      <c r="AI68" s="16"/>
      <c r="AJ68" s="17"/>
      <c r="AK68" s="16"/>
      <c r="AL68" s="16"/>
    </row>
    <row r="69" spans="1:39" s="14" customFormat="1" ht="14" x14ac:dyDescent="0.3">
      <c r="A69" s="29" t="s">
        <v>36</v>
      </c>
      <c r="B69" s="7">
        <v>1974</v>
      </c>
      <c r="C69" s="7" t="s">
        <v>64</v>
      </c>
      <c r="D69" s="7" t="s">
        <v>62</v>
      </c>
      <c r="E69" s="9">
        <v>13.5</v>
      </c>
      <c r="F69" s="9">
        <f t="shared" si="7"/>
        <v>13.11113563624324</v>
      </c>
      <c r="G69" s="9">
        <f t="shared" si="8"/>
        <v>14.899017768458227</v>
      </c>
      <c r="H69" s="9">
        <v>9.39</v>
      </c>
      <c r="I69" s="9">
        <v>64.104409171075829</v>
      </c>
      <c r="J69" s="9">
        <f t="shared" si="9"/>
        <v>84.241896649029968</v>
      </c>
      <c r="K69" s="9">
        <v>42.27</v>
      </c>
      <c r="L69" s="9">
        <v>3.08</v>
      </c>
      <c r="M69" s="9">
        <v>64.41</v>
      </c>
      <c r="N69" s="10">
        <v>358</v>
      </c>
      <c r="O69" s="9">
        <v>68.195611577964527</v>
      </c>
      <c r="P69" s="9">
        <f t="shared" si="6"/>
        <v>81.978164935644841</v>
      </c>
      <c r="Q69" s="9">
        <v>13.390031645569522</v>
      </c>
      <c r="R69" s="9">
        <v>0.41709053916581063</v>
      </c>
      <c r="S69" s="9">
        <f t="shared" si="10"/>
        <v>0.41415309403498723</v>
      </c>
      <c r="T69" s="11">
        <v>62.9</v>
      </c>
      <c r="U69" s="11">
        <v>5.0999999999999996</v>
      </c>
      <c r="V69" s="11">
        <v>57.103000000000002</v>
      </c>
      <c r="W69" s="11">
        <v>217.90299999999999</v>
      </c>
      <c r="X69" s="11">
        <v>64.5</v>
      </c>
      <c r="Y69" s="9">
        <v>3.5333333333333332</v>
      </c>
      <c r="Z69" s="12">
        <v>1040</v>
      </c>
      <c r="AA69" s="12">
        <v>7</v>
      </c>
      <c r="AB69" s="12">
        <v>8</v>
      </c>
      <c r="AC69" s="12">
        <v>7</v>
      </c>
      <c r="AD69" s="13">
        <v>7</v>
      </c>
      <c r="AE69" s="13">
        <v>9</v>
      </c>
      <c r="AF69" s="32">
        <f t="shared" si="11"/>
        <v>7.4</v>
      </c>
      <c r="AG69" s="16"/>
      <c r="AI69" s="16"/>
      <c r="AJ69" s="17"/>
      <c r="AK69" s="16"/>
      <c r="AL69" s="16"/>
    </row>
    <row r="70" spans="1:39" s="14" customFormat="1" ht="14" x14ac:dyDescent="0.3">
      <c r="A70" s="29" t="s">
        <v>39</v>
      </c>
      <c r="B70" s="7">
        <v>1975</v>
      </c>
      <c r="C70" s="7" t="s">
        <v>64</v>
      </c>
      <c r="D70" s="7" t="s">
        <v>62</v>
      </c>
      <c r="E70" s="9">
        <v>13.6</v>
      </c>
      <c r="F70" s="9">
        <f t="shared" si="7"/>
        <v>13.209713024282561</v>
      </c>
      <c r="G70" s="9">
        <f t="shared" si="8"/>
        <v>15.011037527593819</v>
      </c>
      <c r="H70" s="9">
        <v>9.4</v>
      </c>
      <c r="I70" s="9">
        <v>62.4</v>
      </c>
      <c r="J70" s="9">
        <f t="shared" si="9"/>
        <v>82.0398</v>
      </c>
      <c r="K70" s="9">
        <v>45.28</v>
      </c>
      <c r="L70" s="9">
        <v>3.12</v>
      </c>
      <c r="M70" s="9">
        <v>66.900000000000006</v>
      </c>
      <c r="N70" s="10">
        <v>399</v>
      </c>
      <c r="O70" s="9">
        <v>69.127150977186005</v>
      </c>
      <c r="P70" s="9">
        <f t="shared" si="6"/>
        <v>80.754901704619868</v>
      </c>
      <c r="Q70" s="9">
        <v>13.71411718442782</v>
      </c>
      <c r="R70" s="9">
        <v>0.4577121125433406</v>
      </c>
      <c r="S70" s="9">
        <f t="shared" si="10"/>
        <v>0.45619561849836382</v>
      </c>
      <c r="T70" s="11">
        <v>62.55</v>
      </c>
      <c r="U70" s="11">
        <v>3.84</v>
      </c>
      <c r="V70" s="11">
        <v>57.043999999999997</v>
      </c>
      <c r="W70" s="11">
        <v>161.29</v>
      </c>
      <c r="X70" s="11">
        <v>62.5</v>
      </c>
      <c r="Y70" s="9">
        <v>3.55</v>
      </c>
      <c r="Z70" s="12">
        <v>985</v>
      </c>
      <c r="AA70" s="12">
        <v>8</v>
      </c>
      <c r="AB70" s="12">
        <v>10</v>
      </c>
      <c r="AC70" s="12">
        <v>9</v>
      </c>
      <c r="AD70" s="13">
        <v>8</v>
      </c>
      <c r="AE70" s="13">
        <v>10</v>
      </c>
      <c r="AF70" s="32">
        <f t="shared" si="11"/>
        <v>8.5</v>
      </c>
      <c r="AG70" s="16"/>
      <c r="AI70" s="16"/>
      <c r="AJ70" s="17"/>
      <c r="AK70" s="16"/>
      <c r="AL70" s="16"/>
    </row>
    <row r="71" spans="1:39" s="14" customFormat="1" ht="14" x14ac:dyDescent="0.3">
      <c r="A71" s="29" t="s">
        <v>52</v>
      </c>
      <c r="B71" s="7">
        <v>1988</v>
      </c>
      <c r="C71" s="7" t="s">
        <v>64</v>
      </c>
      <c r="D71" s="7" t="s">
        <v>62</v>
      </c>
      <c r="E71" s="9">
        <v>13.799999999999999</v>
      </c>
      <c r="F71" s="9">
        <f t="shared" si="7"/>
        <v>13.368560105680315</v>
      </c>
      <c r="G71" s="9">
        <f t="shared" si="8"/>
        <v>15.191545574636724</v>
      </c>
      <c r="H71" s="9">
        <v>9.16</v>
      </c>
      <c r="I71" s="9">
        <v>64.488183421516752</v>
      </c>
      <c r="J71" s="9">
        <f t="shared" si="9"/>
        <v>84.737732980599645</v>
      </c>
      <c r="K71" s="9">
        <v>47.57</v>
      </c>
      <c r="L71" s="9">
        <v>3.26</v>
      </c>
      <c r="M71" s="9">
        <v>59.7</v>
      </c>
      <c r="N71" s="10">
        <v>390</v>
      </c>
      <c r="O71" s="9">
        <v>70.774263904034882</v>
      </c>
      <c r="P71" s="9">
        <f t="shared" si="6"/>
        <v>83.828964370742554</v>
      </c>
      <c r="Q71" s="9">
        <v>13.675090943901907</v>
      </c>
      <c r="R71" s="9">
        <v>0.4319298361304838</v>
      </c>
      <c r="S71" s="9">
        <f t="shared" si="10"/>
        <v>0.43030414179854354</v>
      </c>
      <c r="T71" s="11">
        <v>63.02</v>
      </c>
      <c r="U71" s="11">
        <v>2.87</v>
      </c>
      <c r="V71" s="11">
        <v>57.540999999999997</v>
      </c>
      <c r="W71" s="11">
        <v>124.47</v>
      </c>
      <c r="X71" s="11">
        <v>63.5</v>
      </c>
      <c r="Y71" s="9">
        <v>2.4666666666666668</v>
      </c>
      <c r="Z71" s="12">
        <v>1005</v>
      </c>
      <c r="AA71" s="12">
        <v>8</v>
      </c>
      <c r="AB71" s="12">
        <v>10</v>
      </c>
      <c r="AC71" s="12">
        <v>8</v>
      </c>
      <c r="AD71" s="13">
        <v>8</v>
      </c>
      <c r="AE71" s="13">
        <v>9</v>
      </c>
      <c r="AF71" s="32">
        <f t="shared" si="11"/>
        <v>8.1999999999999993</v>
      </c>
      <c r="AG71" s="16"/>
      <c r="AI71" s="16"/>
      <c r="AJ71" s="17"/>
      <c r="AK71" s="16"/>
      <c r="AL71" s="16"/>
    </row>
    <row r="72" spans="1:39" s="14" customFormat="1" ht="14" x14ac:dyDescent="0.3">
      <c r="A72" s="29" t="s">
        <v>53</v>
      </c>
      <c r="B72" s="7">
        <v>1989</v>
      </c>
      <c r="C72" s="7" t="s">
        <v>64</v>
      </c>
      <c r="D72" s="7" t="s">
        <v>62</v>
      </c>
      <c r="E72" s="9">
        <v>13.799999999999999</v>
      </c>
      <c r="F72" s="9">
        <f t="shared" si="7"/>
        <v>13.403973509933774</v>
      </c>
      <c r="G72" s="9">
        <f t="shared" si="8"/>
        <v>15.231788079470199</v>
      </c>
      <c r="H72" s="9">
        <v>9.4</v>
      </c>
      <c r="I72" s="9">
        <v>63.071604938271598</v>
      </c>
      <c r="J72" s="9">
        <f t="shared" si="9"/>
        <v>82.907513580246899</v>
      </c>
      <c r="K72" s="9">
        <v>45.86</v>
      </c>
      <c r="L72" s="9">
        <v>3.16</v>
      </c>
      <c r="M72" s="9">
        <v>65.7</v>
      </c>
      <c r="N72" s="10">
        <v>397</v>
      </c>
      <c r="O72" s="9">
        <v>68.626611113274407</v>
      </c>
      <c r="P72" s="9">
        <f t="shared" si="6"/>
        <v>80.526749666766179</v>
      </c>
      <c r="Q72" s="9">
        <v>13.685178018575911</v>
      </c>
      <c r="R72" s="9">
        <v>0.45220071012261381</v>
      </c>
      <c r="S72" s="9">
        <f t="shared" si="10"/>
        <v>0.45055136739914947</v>
      </c>
      <c r="T72" s="11">
        <v>62.73</v>
      </c>
      <c r="U72" s="11">
        <v>4.41</v>
      </c>
      <c r="V72" s="11">
        <v>55.366</v>
      </c>
      <c r="W72" s="11">
        <v>187.00800000000001</v>
      </c>
      <c r="X72" s="11">
        <v>64.5</v>
      </c>
      <c r="Y72" s="9">
        <v>4.0833333333333339</v>
      </c>
      <c r="Z72" s="12">
        <v>1000</v>
      </c>
      <c r="AA72" s="12">
        <v>7</v>
      </c>
      <c r="AB72" s="12">
        <v>10</v>
      </c>
      <c r="AC72" s="12">
        <v>10</v>
      </c>
      <c r="AD72" s="13">
        <v>9</v>
      </c>
      <c r="AE72" s="13">
        <v>9</v>
      </c>
      <c r="AF72" s="32">
        <f t="shared" si="11"/>
        <v>7.9</v>
      </c>
      <c r="AG72" s="16"/>
      <c r="AI72" s="16"/>
      <c r="AJ72" s="17"/>
      <c r="AK72" s="16"/>
      <c r="AL72" s="16"/>
    </row>
    <row r="73" spans="1:39" s="14" customFormat="1" ht="14" x14ac:dyDescent="0.3">
      <c r="A73" s="29" t="s">
        <v>54</v>
      </c>
      <c r="B73" s="7">
        <v>1990</v>
      </c>
      <c r="C73" s="7" t="s">
        <v>64</v>
      </c>
      <c r="D73" s="7" t="s">
        <v>62</v>
      </c>
      <c r="E73" s="9">
        <v>13.6</v>
      </c>
      <c r="F73" s="9">
        <f t="shared" si="7"/>
        <v>13.137211855104281</v>
      </c>
      <c r="G73" s="9">
        <f t="shared" si="8"/>
        <v>14.928649835345775</v>
      </c>
      <c r="H73" s="9">
        <v>8.9</v>
      </c>
      <c r="I73" s="9">
        <v>58.975661375661375</v>
      </c>
      <c r="J73" s="9">
        <f t="shared" si="9"/>
        <v>77.615554497354495</v>
      </c>
      <c r="K73" s="9">
        <v>34.049999999999997</v>
      </c>
      <c r="L73" s="9">
        <v>2.81</v>
      </c>
      <c r="M73" s="9">
        <v>67.38</v>
      </c>
      <c r="N73" s="10">
        <v>318</v>
      </c>
      <c r="O73" s="9">
        <v>65.609419344941315</v>
      </c>
      <c r="P73" s="9">
        <f t="shared" si="6"/>
        <v>76.79637715931004</v>
      </c>
      <c r="Q73" s="9">
        <v>12.489660876757739</v>
      </c>
      <c r="R73" s="9">
        <v>0.46970891761237166</v>
      </c>
      <c r="S73" s="9">
        <f t="shared" si="10"/>
        <v>0.46160222117040434</v>
      </c>
      <c r="T73" s="11">
        <v>60.4</v>
      </c>
      <c r="U73" s="11">
        <v>4.18</v>
      </c>
      <c r="V73" s="11">
        <v>54.667999999999999</v>
      </c>
      <c r="W73" s="11">
        <v>172.36199999999999</v>
      </c>
      <c r="X73" s="11">
        <v>60.5</v>
      </c>
      <c r="Y73" s="9">
        <v>3.083333333333333</v>
      </c>
      <c r="Z73" s="12">
        <v>1000</v>
      </c>
      <c r="AA73" s="12">
        <v>9</v>
      </c>
      <c r="AB73" s="12">
        <v>8</v>
      </c>
      <c r="AC73" s="12">
        <v>9</v>
      </c>
      <c r="AD73" s="13">
        <v>8</v>
      </c>
      <c r="AE73" s="13">
        <v>10</v>
      </c>
      <c r="AF73" s="32">
        <f t="shared" si="11"/>
        <v>9.1</v>
      </c>
      <c r="AG73" s="16"/>
      <c r="AI73" s="16"/>
      <c r="AJ73" s="17"/>
      <c r="AK73" s="16"/>
      <c r="AL73" s="16"/>
    </row>
    <row r="74" spans="1:39" s="14" customFormat="1" ht="14" x14ac:dyDescent="0.3">
      <c r="A74" s="29" t="s">
        <v>55</v>
      </c>
      <c r="B74" s="7">
        <v>1991</v>
      </c>
      <c r="C74" s="7" t="s">
        <v>64</v>
      </c>
      <c r="D74" s="7" t="s">
        <v>62</v>
      </c>
      <c r="E74" s="9">
        <v>13.2</v>
      </c>
      <c r="F74" s="9">
        <f t="shared" si="7"/>
        <v>12.849557522123893</v>
      </c>
      <c r="G74" s="9">
        <f t="shared" si="8"/>
        <v>14.601769911504423</v>
      </c>
      <c r="H74" s="9">
        <v>9.6</v>
      </c>
      <c r="I74" s="9">
        <v>64.688536155202826</v>
      </c>
      <c r="J74" s="9">
        <f t="shared" si="9"/>
        <v>84.996588712522055</v>
      </c>
      <c r="K74" s="9">
        <v>45.41</v>
      </c>
      <c r="L74" s="9">
        <v>3.22</v>
      </c>
      <c r="M74" s="9">
        <v>73.099999999999994</v>
      </c>
      <c r="N74" s="10">
        <v>453</v>
      </c>
      <c r="O74" s="9">
        <v>66.404630607376106</v>
      </c>
      <c r="P74" s="9">
        <f t="shared" si="6"/>
        <v>79.402657512935491</v>
      </c>
      <c r="Q74" s="9">
        <v>13.583276082049196</v>
      </c>
      <c r="R74" s="9">
        <v>0.42969759627813964</v>
      </c>
      <c r="S74" s="9">
        <f t="shared" si="10"/>
        <v>0.42762548271334994</v>
      </c>
      <c r="T74" s="11">
        <v>62.01</v>
      </c>
      <c r="U74" s="11">
        <v>4.7300000000000004</v>
      </c>
      <c r="V74" s="11">
        <v>50.478000000000002</v>
      </c>
      <c r="W74" s="11">
        <v>199.23699999999999</v>
      </c>
      <c r="X74" s="11">
        <v>66.5</v>
      </c>
      <c r="Y74" s="9">
        <v>4.3833333333333329</v>
      </c>
      <c r="Z74" s="12">
        <v>990</v>
      </c>
      <c r="AA74" s="12">
        <v>7</v>
      </c>
      <c r="AB74" s="12">
        <v>10</v>
      </c>
      <c r="AC74" s="12">
        <v>9</v>
      </c>
      <c r="AD74" s="13">
        <v>9</v>
      </c>
      <c r="AE74" s="13">
        <v>9</v>
      </c>
      <c r="AF74" s="32">
        <f t="shared" si="11"/>
        <v>7.8000000000000007</v>
      </c>
      <c r="AG74" s="16"/>
      <c r="AI74" s="16"/>
      <c r="AJ74" s="17"/>
      <c r="AK74" s="16"/>
      <c r="AL74" s="16"/>
    </row>
    <row r="75" spans="1:39" s="14" customFormat="1" ht="14" x14ac:dyDescent="0.3">
      <c r="A75" s="29" t="s">
        <v>56</v>
      </c>
      <c r="B75" s="7">
        <v>1992</v>
      </c>
      <c r="C75" s="7" t="s">
        <v>64</v>
      </c>
      <c r="D75" s="7" t="s">
        <v>62</v>
      </c>
      <c r="E75" s="9">
        <v>15</v>
      </c>
      <c r="F75" s="9">
        <f t="shared" si="7"/>
        <v>14.473684210526315</v>
      </c>
      <c r="G75" s="9">
        <f t="shared" si="8"/>
        <v>16.44736842105263</v>
      </c>
      <c r="H75" s="9">
        <v>8.8000000000000007</v>
      </c>
      <c r="I75" s="9">
        <v>64.354144620811283</v>
      </c>
      <c r="J75" s="9">
        <f t="shared" si="9"/>
        <v>84.564554850088172</v>
      </c>
      <c r="K75" s="9">
        <v>38.97</v>
      </c>
      <c r="L75" s="9">
        <v>3</v>
      </c>
      <c r="M75" s="9">
        <v>52.4</v>
      </c>
      <c r="N75" s="10">
        <v>372</v>
      </c>
      <c r="O75" s="9">
        <v>71.642368227696352</v>
      </c>
      <c r="P75" s="9">
        <f t="shared" si="6"/>
        <v>85.995457459224227</v>
      </c>
      <c r="Q75" s="9">
        <v>13.430046717482327</v>
      </c>
      <c r="R75" s="9">
        <v>0.40889429575561709</v>
      </c>
      <c r="S75" s="9">
        <f t="shared" si="10"/>
        <v>0.40620224571709951</v>
      </c>
      <c r="T75" s="11">
        <v>64.36</v>
      </c>
      <c r="U75" s="11">
        <v>2.1</v>
      </c>
      <c r="V75" s="11">
        <v>57.634</v>
      </c>
      <c r="W75" s="11">
        <v>84.597999999999999</v>
      </c>
      <c r="X75" s="11">
        <v>64.5</v>
      </c>
      <c r="Y75" s="9">
        <v>1.9</v>
      </c>
      <c r="Z75" s="12">
        <v>925</v>
      </c>
      <c r="AA75" s="12">
        <v>5</v>
      </c>
      <c r="AB75" s="12">
        <v>8</v>
      </c>
      <c r="AC75" s="12">
        <v>4</v>
      </c>
      <c r="AD75" s="13">
        <v>4</v>
      </c>
      <c r="AE75" s="13">
        <v>8</v>
      </c>
      <c r="AF75" s="32">
        <f t="shared" si="11"/>
        <v>5.4</v>
      </c>
      <c r="AG75" s="16"/>
      <c r="AI75" s="16"/>
      <c r="AJ75" s="17"/>
      <c r="AK75" s="16"/>
      <c r="AL75" s="16"/>
    </row>
    <row r="76" spans="1:39" s="14" customFormat="1" ht="14" x14ac:dyDescent="0.3">
      <c r="A76" s="29" t="s">
        <v>58</v>
      </c>
      <c r="B76" s="7">
        <v>1993</v>
      </c>
      <c r="C76" s="7" t="s">
        <v>64</v>
      </c>
      <c r="D76" s="7" t="s">
        <v>62</v>
      </c>
      <c r="E76" s="9">
        <v>15</v>
      </c>
      <c r="F76" s="9">
        <f t="shared" si="7"/>
        <v>14.537444933920705</v>
      </c>
      <c r="G76" s="9">
        <f t="shared" si="8"/>
        <v>16.519823788546258</v>
      </c>
      <c r="H76" s="9">
        <v>9.1999999999999993</v>
      </c>
      <c r="I76" s="9">
        <v>61.918871252204589</v>
      </c>
      <c r="J76" s="9">
        <f t="shared" si="9"/>
        <v>81.418181657848322</v>
      </c>
      <c r="K76" s="9">
        <v>37.71</v>
      </c>
      <c r="L76" s="9">
        <v>3</v>
      </c>
      <c r="M76" s="9">
        <v>82.3</v>
      </c>
      <c r="N76" s="10">
        <v>658</v>
      </c>
      <c r="O76" s="9">
        <v>58.753490536766989</v>
      </c>
      <c r="P76" s="9">
        <f t="shared" si="6"/>
        <v>66.747197337380086</v>
      </c>
      <c r="Q76" s="9">
        <v>13.731874841007354</v>
      </c>
      <c r="R76" s="9">
        <v>0.51842372936964609</v>
      </c>
      <c r="S76" s="9">
        <f t="shared" si="10"/>
        <v>0.51681244542662985</v>
      </c>
      <c r="T76" s="11">
        <v>77.2</v>
      </c>
      <c r="U76" s="11">
        <v>1.82</v>
      </c>
      <c r="V76" s="11">
        <v>72.260000000000005</v>
      </c>
      <c r="W76" s="11">
        <v>98.61</v>
      </c>
      <c r="X76" s="11">
        <v>83.5</v>
      </c>
      <c r="Y76" s="9">
        <v>2.6333333333333333</v>
      </c>
      <c r="Z76" s="12">
        <v>725</v>
      </c>
      <c r="AA76" s="12">
        <v>2</v>
      </c>
      <c r="AB76" s="12">
        <v>4</v>
      </c>
      <c r="AC76" s="12">
        <v>2</v>
      </c>
      <c r="AD76" s="13">
        <v>4</v>
      </c>
      <c r="AE76" s="13">
        <v>4</v>
      </c>
      <c r="AF76" s="32">
        <f t="shared" si="11"/>
        <v>2.5999999999999996</v>
      </c>
      <c r="AG76" s="16"/>
      <c r="AI76" s="16"/>
      <c r="AJ76" s="17"/>
      <c r="AK76" s="16"/>
      <c r="AL76" s="16"/>
    </row>
    <row r="77" spans="1:39" s="14" customFormat="1" ht="14" x14ac:dyDescent="0.3">
      <c r="A77" s="29" t="s">
        <v>38</v>
      </c>
      <c r="B77" s="7">
        <v>1932</v>
      </c>
      <c r="C77" s="7" t="s">
        <v>64</v>
      </c>
      <c r="D77" s="7" t="s">
        <v>65</v>
      </c>
      <c r="E77" s="9">
        <v>12.799999999999999</v>
      </c>
      <c r="F77" s="9">
        <f t="shared" si="7"/>
        <v>12.405286343612334</v>
      </c>
      <c r="G77" s="9">
        <f t="shared" si="8"/>
        <v>14.096916299559473</v>
      </c>
      <c r="H77" s="9">
        <v>9.1999999999999993</v>
      </c>
      <c r="I77" s="9">
        <v>62.961552028218691</v>
      </c>
      <c r="J77" s="9">
        <f t="shared" si="9"/>
        <v>82.76532522045855</v>
      </c>
      <c r="K77" s="9">
        <v>44.64</v>
      </c>
      <c r="L77" s="9">
        <v>3.06</v>
      </c>
      <c r="M77" s="9">
        <v>67.8</v>
      </c>
      <c r="N77" s="10" t="s">
        <v>60</v>
      </c>
      <c r="O77" s="9">
        <v>65.158862551887353</v>
      </c>
      <c r="P77" s="9">
        <f t="shared" si="6"/>
        <v>77.32101874286883</v>
      </c>
      <c r="Q77" s="9">
        <v>13.502752654345244</v>
      </c>
      <c r="R77" s="9">
        <v>0.44510889878024684</v>
      </c>
      <c r="S77" s="9">
        <f t="shared" si="10"/>
        <v>0.44255009806418094</v>
      </c>
      <c r="T77" s="11">
        <v>64.349999999999994</v>
      </c>
      <c r="U77" s="11">
        <v>4.57</v>
      </c>
      <c r="V77" s="11">
        <v>47.902999999999999</v>
      </c>
      <c r="W77" s="11">
        <v>184.52500000000001</v>
      </c>
      <c r="X77" s="11">
        <v>68.5</v>
      </c>
      <c r="Y77" s="9">
        <v>3.2833333333333337</v>
      </c>
      <c r="Z77" s="12">
        <v>915</v>
      </c>
      <c r="AA77" s="12">
        <v>7</v>
      </c>
      <c r="AB77" s="12">
        <v>8</v>
      </c>
      <c r="AC77" s="12">
        <v>7</v>
      </c>
      <c r="AD77" s="13">
        <v>8</v>
      </c>
      <c r="AE77" s="13">
        <v>7</v>
      </c>
      <c r="AF77" s="32">
        <f t="shared" si="11"/>
        <v>7.1000000000000005</v>
      </c>
      <c r="AG77" s="15"/>
      <c r="AI77" s="16"/>
      <c r="AJ77" s="17"/>
      <c r="AK77" s="16"/>
      <c r="AL77" s="16"/>
      <c r="AM77" s="16"/>
    </row>
    <row r="78" spans="1:39" s="14" customFormat="1" ht="14" x14ac:dyDescent="0.3">
      <c r="A78" s="29" t="s">
        <v>24</v>
      </c>
      <c r="B78" s="7">
        <v>1817</v>
      </c>
      <c r="C78" s="7" t="s">
        <v>64</v>
      </c>
      <c r="D78" s="7" t="s">
        <v>65</v>
      </c>
      <c r="E78" s="9">
        <v>13.6</v>
      </c>
      <c r="F78" s="9">
        <f t="shared" si="7"/>
        <v>13.195148842337375</v>
      </c>
      <c r="G78" s="9">
        <f t="shared" si="8"/>
        <v>14.994487320837925</v>
      </c>
      <c r="H78" s="9">
        <v>9.3000000000000007</v>
      </c>
      <c r="I78" s="9">
        <v>64.121340388007042</v>
      </c>
      <c r="J78" s="9">
        <f t="shared" si="9"/>
        <v>84.263771781305095</v>
      </c>
      <c r="K78" s="9">
        <v>41.2</v>
      </c>
      <c r="L78" s="9">
        <v>3.04</v>
      </c>
      <c r="M78" s="9">
        <v>71.8</v>
      </c>
      <c r="N78" s="10" t="s">
        <v>60</v>
      </c>
      <c r="O78" s="9">
        <v>66.898751410012068</v>
      </c>
      <c r="P78" s="9">
        <f t="shared" si="6"/>
        <v>80.462918393119438</v>
      </c>
      <c r="Q78" s="9">
        <v>13.435457117767641</v>
      </c>
      <c r="R78" s="9">
        <v>0.41995461780741428</v>
      </c>
      <c r="S78" s="9">
        <f t="shared" si="10"/>
        <v>0.41721582450417549</v>
      </c>
      <c r="T78" s="11">
        <v>64.81</v>
      </c>
      <c r="U78" s="11">
        <v>3.12</v>
      </c>
      <c r="V78" s="11">
        <v>52.79</v>
      </c>
      <c r="W78" s="11">
        <v>133.50800000000001</v>
      </c>
      <c r="X78" s="11">
        <v>66.5</v>
      </c>
      <c r="Y78" s="9">
        <v>2.5</v>
      </c>
      <c r="Z78" s="12">
        <v>895</v>
      </c>
      <c r="AA78" s="12">
        <v>6</v>
      </c>
      <c r="AB78" s="12">
        <v>8</v>
      </c>
      <c r="AC78" s="12">
        <v>8</v>
      </c>
      <c r="AD78" s="13">
        <v>8</v>
      </c>
      <c r="AE78" s="13">
        <v>7</v>
      </c>
      <c r="AF78" s="32">
        <f t="shared" si="11"/>
        <v>6.6</v>
      </c>
      <c r="AG78" s="15"/>
      <c r="AI78" s="16"/>
      <c r="AJ78" s="17"/>
      <c r="AK78" s="16"/>
      <c r="AL78" s="16"/>
      <c r="AM78" s="16"/>
    </row>
    <row r="79" spans="1:39" s="14" customFormat="1" ht="14" x14ac:dyDescent="0.3">
      <c r="A79" s="29" t="s">
        <v>26</v>
      </c>
      <c r="B79" s="7">
        <v>1743</v>
      </c>
      <c r="C79" s="7" t="s">
        <v>64</v>
      </c>
      <c r="D79" s="7" t="s">
        <v>65</v>
      </c>
      <c r="E79" s="9">
        <v>14</v>
      </c>
      <c r="F79" s="9">
        <f t="shared" si="7"/>
        <v>13.553355335533553</v>
      </c>
      <c r="G79" s="9">
        <f t="shared" si="8"/>
        <v>15.4015401540154</v>
      </c>
      <c r="H79" s="9">
        <v>9.1</v>
      </c>
      <c r="I79" s="9">
        <v>61.526631393298054</v>
      </c>
      <c r="J79" s="9">
        <f t="shared" si="9"/>
        <v>80.911407760141088</v>
      </c>
      <c r="K79" s="9">
        <v>35.950000000000003</v>
      </c>
      <c r="L79" s="9">
        <v>2.85</v>
      </c>
      <c r="M79" s="9">
        <v>74.5</v>
      </c>
      <c r="N79" s="10" t="s">
        <v>60</v>
      </c>
      <c r="O79" s="9">
        <v>65.778696517024855</v>
      </c>
      <c r="P79" s="9">
        <f t="shared" si="6"/>
        <v>76.540709043407716</v>
      </c>
      <c r="Q79" s="9">
        <v>13.143106288150364</v>
      </c>
      <c r="R79" s="9">
        <v>0.47456277171203154</v>
      </c>
      <c r="S79" s="9">
        <f t="shared" si="10"/>
        <v>0.46988093429441624</v>
      </c>
      <c r="T79" s="11">
        <v>66.19</v>
      </c>
      <c r="U79" s="11">
        <v>2.4300000000000002</v>
      </c>
      <c r="V79" s="11">
        <v>66.63</v>
      </c>
      <c r="W79" s="11">
        <v>116.09399999999999</v>
      </c>
      <c r="X79" s="11">
        <v>68.5</v>
      </c>
      <c r="Y79" s="9">
        <v>2.1166666666666667</v>
      </c>
      <c r="Z79" s="12">
        <v>685</v>
      </c>
      <c r="AA79" s="12">
        <v>3</v>
      </c>
      <c r="AB79" s="12">
        <v>6</v>
      </c>
      <c r="AC79" s="12">
        <v>3</v>
      </c>
      <c r="AD79" s="13">
        <v>4</v>
      </c>
      <c r="AE79" s="13">
        <v>3</v>
      </c>
      <c r="AF79" s="32">
        <f t="shared" si="11"/>
        <v>3.0999999999999996</v>
      </c>
      <c r="AG79" s="15"/>
      <c r="AI79" s="16"/>
      <c r="AJ79" s="17"/>
      <c r="AL79" s="16"/>
      <c r="AM79" s="16"/>
    </row>
    <row r="80" spans="1:39" s="14" customFormat="1" ht="14" x14ac:dyDescent="0.3">
      <c r="A80" s="29" t="s">
        <v>25</v>
      </c>
      <c r="B80" s="7">
        <v>1680</v>
      </c>
      <c r="C80" s="7" t="s">
        <v>64</v>
      </c>
      <c r="D80" s="7" t="s">
        <v>65</v>
      </c>
      <c r="E80" s="9">
        <v>12.799999999999999</v>
      </c>
      <c r="F80" s="9">
        <f t="shared" si="7"/>
        <v>12.405286343612334</v>
      </c>
      <c r="G80" s="9">
        <f t="shared" si="8"/>
        <v>14.096916299559473</v>
      </c>
      <c r="H80" s="9">
        <v>9.1999999999999993</v>
      </c>
      <c r="I80" s="9">
        <v>62.524162257495583</v>
      </c>
      <c r="J80" s="9">
        <f t="shared" si="9"/>
        <v>82.200217636684286</v>
      </c>
      <c r="K80" s="9">
        <v>39.65</v>
      </c>
      <c r="L80" s="9">
        <v>3.02</v>
      </c>
      <c r="M80" s="9">
        <v>70.7</v>
      </c>
      <c r="N80" s="10" t="s">
        <v>60</v>
      </c>
      <c r="O80" s="9">
        <v>65.508280650040717</v>
      </c>
      <c r="P80" s="9">
        <f t="shared" si="6"/>
        <v>76.363082053504982</v>
      </c>
      <c r="Q80" s="9">
        <v>12.998558385391703</v>
      </c>
      <c r="R80" s="9">
        <v>0.47332039363910439</v>
      </c>
      <c r="S80" s="9">
        <f t="shared" si="10"/>
        <v>0.46787217657009678</v>
      </c>
      <c r="T80" s="11">
        <v>64.22</v>
      </c>
      <c r="U80" s="11">
        <v>2.7</v>
      </c>
      <c r="V80" s="11">
        <v>58.198999999999998</v>
      </c>
      <c r="W80" s="11">
        <v>118.015</v>
      </c>
      <c r="X80" s="11">
        <v>66.5</v>
      </c>
      <c r="Y80" s="9">
        <v>2.2166666666666668</v>
      </c>
      <c r="Z80" s="12">
        <v>845</v>
      </c>
      <c r="AA80" s="12">
        <v>5</v>
      </c>
      <c r="AB80" s="12">
        <v>6</v>
      </c>
      <c r="AC80" s="12">
        <v>5</v>
      </c>
      <c r="AD80" s="13">
        <v>5</v>
      </c>
      <c r="AE80" s="13">
        <v>5</v>
      </c>
      <c r="AF80" s="32">
        <f t="shared" si="11"/>
        <v>5</v>
      </c>
      <c r="AG80" s="15"/>
      <c r="AI80" s="16"/>
      <c r="AM80" s="16"/>
    </row>
    <row r="81" spans="1:39" s="14" customFormat="1" ht="14" x14ac:dyDescent="0.3">
      <c r="A81" s="29" t="s">
        <v>28</v>
      </c>
      <c r="B81" s="7">
        <v>1916</v>
      </c>
      <c r="C81" s="7" t="s">
        <v>64</v>
      </c>
      <c r="D81" s="7" t="s">
        <v>65</v>
      </c>
      <c r="E81" s="9">
        <v>14.4</v>
      </c>
      <c r="F81" s="9">
        <f t="shared" si="7"/>
        <v>13.909989023051592</v>
      </c>
      <c r="G81" s="9">
        <f t="shared" si="8"/>
        <v>15.806805708013174</v>
      </c>
      <c r="H81" s="9">
        <v>8.9</v>
      </c>
      <c r="I81" s="9">
        <v>63.195767195767189</v>
      </c>
      <c r="J81" s="9">
        <f t="shared" si="9"/>
        <v>83.067931216931214</v>
      </c>
      <c r="K81" s="9">
        <v>45.27</v>
      </c>
      <c r="L81" s="9">
        <v>3.11</v>
      </c>
      <c r="M81" s="9">
        <v>62</v>
      </c>
      <c r="N81" s="10" t="s">
        <v>60</v>
      </c>
      <c r="O81" s="9">
        <v>67.413218278093751</v>
      </c>
      <c r="P81" s="9">
        <f t="shared" si="6"/>
        <v>80.74977016446735</v>
      </c>
      <c r="Q81" s="9">
        <v>12.823348398884519</v>
      </c>
      <c r="R81" s="9">
        <v>0.42778918548936645</v>
      </c>
      <c r="S81" s="9">
        <f t="shared" si="10"/>
        <v>0.42201517581130366</v>
      </c>
      <c r="T81" s="11">
        <v>63.8</v>
      </c>
      <c r="U81" s="11">
        <v>3.46</v>
      </c>
      <c r="V81" s="11">
        <v>56.878999999999998</v>
      </c>
      <c r="W81" s="11">
        <v>146.846</v>
      </c>
      <c r="X81" s="11">
        <v>65.5</v>
      </c>
      <c r="Y81" s="9">
        <v>2.5499999999999998</v>
      </c>
      <c r="Z81" s="12">
        <v>910</v>
      </c>
      <c r="AA81" s="12">
        <v>7</v>
      </c>
      <c r="AB81" s="12">
        <v>10</v>
      </c>
      <c r="AC81" s="12">
        <v>7</v>
      </c>
      <c r="AD81" s="13">
        <v>8</v>
      </c>
      <c r="AE81" s="13">
        <v>7</v>
      </c>
      <c r="AF81" s="32">
        <f t="shared" si="11"/>
        <v>7.1000000000000005</v>
      </c>
      <c r="AG81" s="15"/>
      <c r="AI81" s="16"/>
      <c r="AM81" s="16"/>
    </row>
    <row r="82" spans="1:39" s="14" customFormat="1" ht="14" x14ac:dyDescent="0.3">
      <c r="A82" s="29" t="s">
        <v>27</v>
      </c>
      <c r="B82" s="7">
        <v>112</v>
      </c>
      <c r="C82" s="7" t="s">
        <v>64</v>
      </c>
      <c r="D82" s="7" t="s">
        <v>65</v>
      </c>
      <c r="E82" s="9">
        <v>13.299999999999999</v>
      </c>
      <c r="F82" s="9">
        <f t="shared" si="7"/>
        <v>12.875687568756874</v>
      </c>
      <c r="G82" s="9">
        <f t="shared" si="8"/>
        <v>14.631463146314628</v>
      </c>
      <c r="H82" s="9">
        <v>9.1</v>
      </c>
      <c r="I82" s="9">
        <v>62.329453262786593</v>
      </c>
      <c r="J82" s="9">
        <f t="shared" si="9"/>
        <v>81.948653615520271</v>
      </c>
      <c r="K82" s="9">
        <v>41.6</v>
      </c>
      <c r="L82" s="9">
        <v>3.05</v>
      </c>
      <c r="M82" s="9">
        <v>64.7</v>
      </c>
      <c r="N82" s="10" t="s">
        <v>60</v>
      </c>
      <c r="O82" s="9">
        <v>67.607232310582347</v>
      </c>
      <c r="P82" s="9">
        <f t="shared" si="6"/>
        <v>80.595112187030679</v>
      </c>
      <c r="Q82" s="9">
        <v>12.99910829287623</v>
      </c>
      <c r="R82" s="9">
        <v>0.43384655532362271</v>
      </c>
      <c r="S82" s="9">
        <f t="shared" si="10"/>
        <v>0.42885541775172958</v>
      </c>
      <c r="T82" s="11">
        <v>63.2</v>
      </c>
      <c r="U82" s="11">
        <v>3.23</v>
      </c>
      <c r="V82" s="11">
        <v>54.262999999999998</v>
      </c>
      <c r="W82" s="11">
        <v>133.68600000000001</v>
      </c>
      <c r="X82" s="11">
        <v>63.5</v>
      </c>
      <c r="Y82" s="9">
        <v>2.5333333333333332</v>
      </c>
      <c r="Z82" s="12">
        <v>960</v>
      </c>
      <c r="AA82" s="12">
        <v>7</v>
      </c>
      <c r="AB82" s="12">
        <v>8</v>
      </c>
      <c r="AC82" s="12">
        <v>9</v>
      </c>
      <c r="AD82" s="13">
        <v>9</v>
      </c>
      <c r="AE82" s="13">
        <v>8</v>
      </c>
      <c r="AF82" s="32">
        <f t="shared" si="11"/>
        <v>7.6000000000000014</v>
      </c>
      <c r="AG82" s="15"/>
      <c r="AI82" s="16"/>
      <c r="AM82" s="16"/>
    </row>
    <row r="83" spans="1:39" s="14" customFormat="1" ht="14" x14ac:dyDescent="0.3">
      <c r="A83" s="29" t="s">
        <v>41</v>
      </c>
      <c r="B83" s="7">
        <v>1836</v>
      </c>
      <c r="C83" s="7" t="s">
        <v>64</v>
      </c>
      <c r="D83" s="7" t="s">
        <v>65</v>
      </c>
      <c r="E83" s="9">
        <v>13.6</v>
      </c>
      <c r="F83" s="9">
        <f t="shared" si="7"/>
        <v>13.166116611661165</v>
      </c>
      <c r="G83" s="9">
        <f t="shared" si="8"/>
        <v>14.961496149614959</v>
      </c>
      <c r="H83" s="9">
        <v>9.1</v>
      </c>
      <c r="I83" s="9">
        <v>60.378130511463844</v>
      </c>
      <c r="J83" s="9">
        <f t="shared" si="9"/>
        <v>79.42754462081129</v>
      </c>
      <c r="K83" s="9">
        <v>36.42</v>
      </c>
      <c r="L83" s="9">
        <v>2.95</v>
      </c>
      <c r="M83" s="9">
        <v>76.400000000000006</v>
      </c>
      <c r="N83" s="10" t="s">
        <v>60</v>
      </c>
      <c r="O83" s="9">
        <v>59.993797487982619</v>
      </c>
      <c r="P83" s="9">
        <f t="shared" si="6"/>
        <v>59.841773124198077</v>
      </c>
      <c r="Q83" s="9">
        <v>13.436616973594468</v>
      </c>
      <c r="R83" s="9">
        <v>0.67819372167195258</v>
      </c>
      <c r="S83" s="9">
        <f t="shared" si="10"/>
        <v>0.67377981341136362</v>
      </c>
      <c r="T83" s="11">
        <v>82.35</v>
      </c>
      <c r="U83" s="11">
        <v>2.71</v>
      </c>
      <c r="V83" s="11">
        <v>57.197000000000003</v>
      </c>
      <c r="W83" s="11">
        <v>120.15900000000001</v>
      </c>
      <c r="X83" s="11">
        <v>85.5</v>
      </c>
      <c r="Y83" s="9">
        <v>2.5833333333333335</v>
      </c>
      <c r="Z83" s="12">
        <v>810</v>
      </c>
      <c r="AA83" s="12">
        <v>2</v>
      </c>
      <c r="AB83" s="12">
        <v>6</v>
      </c>
      <c r="AC83" s="12">
        <v>4</v>
      </c>
      <c r="AD83" s="13">
        <v>4</v>
      </c>
      <c r="AE83" s="13">
        <v>3</v>
      </c>
      <c r="AF83" s="32">
        <f t="shared" si="11"/>
        <v>2.6</v>
      </c>
      <c r="AG83" s="15"/>
      <c r="AI83" s="16"/>
      <c r="AM83" s="16"/>
    </row>
    <row r="84" spans="1:39" s="14" customFormat="1" ht="14" x14ac:dyDescent="0.3">
      <c r="A84" s="29" t="s">
        <v>42</v>
      </c>
      <c r="B84" s="7">
        <v>1837</v>
      </c>
      <c r="C84" s="7" t="s">
        <v>64</v>
      </c>
      <c r="D84" s="7" t="s">
        <v>65</v>
      </c>
      <c r="E84" s="9">
        <v>15.299999999999999</v>
      </c>
      <c r="F84" s="9">
        <f t="shared" si="7"/>
        <v>14.730853391684899</v>
      </c>
      <c r="G84" s="9">
        <f t="shared" si="8"/>
        <v>16.739606126914659</v>
      </c>
      <c r="H84" s="9">
        <v>8.6</v>
      </c>
      <c r="I84" s="9">
        <v>59.338271604938271</v>
      </c>
      <c r="J84" s="9">
        <f t="shared" si="9"/>
        <v>78.084046913580238</v>
      </c>
      <c r="K84" s="9">
        <v>35.93</v>
      </c>
      <c r="L84" s="9">
        <v>2.91</v>
      </c>
      <c r="M84" s="9">
        <v>86.8</v>
      </c>
      <c r="N84" s="10" t="s">
        <v>60</v>
      </c>
      <c r="O84" s="9">
        <v>52.364786667695398</v>
      </c>
      <c r="P84" s="9">
        <f>((100-(0.5*(16-14.5)+(80-O84)+50*(S84-0.3)))*1.045-3.438)</f>
        <v>57.222273958500821</v>
      </c>
      <c r="Q84" s="9">
        <v>13.168124392614232</v>
      </c>
      <c r="R84" s="9">
        <v>0.57686004588653095</v>
      </c>
      <c r="S84" s="9">
        <f t="shared" si="10"/>
        <v>0.57133355232996863</v>
      </c>
      <c r="T84" s="11">
        <v>85.5</v>
      </c>
      <c r="U84" s="11">
        <v>1.98</v>
      </c>
      <c r="V84" s="11">
        <v>62.56</v>
      </c>
      <c r="W84" s="11">
        <v>96.593999999999994</v>
      </c>
      <c r="X84" s="11">
        <v>88.5</v>
      </c>
      <c r="Y84" s="9">
        <v>1.8333333333333335</v>
      </c>
      <c r="Z84" s="12">
        <v>600</v>
      </c>
      <c r="AA84" s="12">
        <v>2</v>
      </c>
      <c r="AB84" s="12">
        <v>2</v>
      </c>
      <c r="AC84" s="12">
        <v>1</v>
      </c>
      <c r="AD84" s="13">
        <v>1</v>
      </c>
      <c r="AE84" s="13">
        <v>2</v>
      </c>
      <c r="AF84" s="32">
        <f t="shared" si="11"/>
        <v>1.8000000000000003</v>
      </c>
      <c r="AG84" s="15"/>
      <c r="AI84" s="16"/>
      <c r="AM84" s="16"/>
    </row>
    <row r="85" spans="1:39" s="14" customFormat="1" ht="14" x14ac:dyDescent="0.3">
      <c r="A85" s="29" t="s">
        <v>43</v>
      </c>
      <c r="B85" s="7">
        <v>1728</v>
      </c>
      <c r="C85" s="7" t="s">
        <v>64</v>
      </c>
      <c r="D85" s="7" t="s">
        <v>65</v>
      </c>
      <c r="E85" s="9">
        <v>15.1</v>
      </c>
      <c r="F85" s="9">
        <f t="shared" si="7"/>
        <v>14.554216867469879</v>
      </c>
      <c r="G85" s="9">
        <f t="shared" si="8"/>
        <v>16.538882803943046</v>
      </c>
      <c r="H85" s="9">
        <v>8.6999999999999993</v>
      </c>
      <c r="I85" s="9">
        <v>64.007054673721328</v>
      </c>
      <c r="J85" s="9">
        <f t="shared" si="9"/>
        <v>84.116114638447954</v>
      </c>
      <c r="K85" s="9">
        <v>42.7</v>
      </c>
      <c r="L85" s="9">
        <v>3.08</v>
      </c>
      <c r="M85" s="9">
        <v>60.1</v>
      </c>
      <c r="N85" s="10" t="s">
        <v>60</v>
      </c>
      <c r="O85" s="9">
        <v>67.994293645897585</v>
      </c>
      <c r="P85" s="9">
        <f t="shared" si="6"/>
        <v>83.599725841395625</v>
      </c>
      <c r="Q85" s="9">
        <v>13.513513513513516</v>
      </c>
      <c r="R85" s="9">
        <v>0.38123653240515892</v>
      </c>
      <c r="S85" s="9">
        <f t="shared" si="10"/>
        <v>0.37909207691037988</v>
      </c>
      <c r="T85" s="11">
        <v>66.680000000000007</v>
      </c>
      <c r="U85" s="11">
        <v>2.2200000000000002</v>
      </c>
      <c r="V85" s="11">
        <v>65.628</v>
      </c>
      <c r="W85" s="11">
        <v>107.931</v>
      </c>
      <c r="X85" s="11">
        <v>68.5</v>
      </c>
      <c r="Y85" s="9">
        <v>1.8666666666666667</v>
      </c>
      <c r="Z85" s="12">
        <v>1015</v>
      </c>
      <c r="AA85" s="12">
        <v>9</v>
      </c>
      <c r="AB85" s="12">
        <v>8</v>
      </c>
      <c r="AC85" s="12">
        <v>7</v>
      </c>
      <c r="AD85" s="13">
        <v>7</v>
      </c>
      <c r="AE85" s="13">
        <v>9</v>
      </c>
      <c r="AF85" s="32">
        <f t="shared" si="11"/>
        <v>8.6</v>
      </c>
      <c r="AG85" s="15"/>
      <c r="AI85" s="16"/>
      <c r="AM85" s="16"/>
    </row>
    <row r="86" spans="1:39" s="14" customFormat="1" ht="14" x14ac:dyDescent="0.3">
      <c r="A86" s="29" t="s">
        <v>44</v>
      </c>
      <c r="B86" s="7">
        <v>1730</v>
      </c>
      <c r="C86" s="7" t="s">
        <v>64</v>
      </c>
      <c r="D86" s="7" t="s">
        <v>65</v>
      </c>
      <c r="E86" s="9">
        <v>14</v>
      </c>
      <c r="F86" s="9">
        <f t="shared" si="7"/>
        <v>13.553355335533553</v>
      </c>
      <c r="G86" s="9">
        <f t="shared" si="8"/>
        <v>15.4015401540154</v>
      </c>
      <c r="H86" s="9">
        <v>9.1</v>
      </c>
      <c r="I86" s="9">
        <v>63.679717813051141</v>
      </c>
      <c r="J86" s="9">
        <f t="shared" si="9"/>
        <v>83.693195414462068</v>
      </c>
      <c r="K86" s="9">
        <v>37.9</v>
      </c>
      <c r="L86" s="9">
        <v>2.96</v>
      </c>
      <c r="M86" s="9">
        <v>70.599999999999994</v>
      </c>
      <c r="N86" s="10" t="s">
        <v>60</v>
      </c>
      <c r="O86" s="9">
        <v>67.569770601249857</v>
      </c>
      <c r="P86" s="9">
        <f t="shared" si="6"/>
        <v>79.79634003791881</v>
      </c>
      <c r="Q86" s="9">
        <v>13.190315368881727</v>
      </c>
      <c r="R86" s="9">
        <v>0.44756821271083641</v>
      </c>
      <c r="S86" s="9">
        <f t="shared" si="10"/>
        <v>0.44339368881123992</v>
      </c>
      <c r="T86" s="11">
        <v>64.81</v>
      </c>
      <c r="U86" s="11">
        <v>2.72</v>
      </c>
      <c r="V86" s="11">
        <v>62.488999999999997</v>
      </c>
      <c r="W86" s="11">
        <v>126.58</v>
      </c>
      <c r="X86" s="11">
        <v>66.5</v>
      </c>
      <c r="Y86" s="9">
        <v>2.5</v>
      </c>
      <c r="Z86" s="12">
        <v>915</v>
      </c>
      <c r="AA86" s="12">
        <v>7</v>
      </c>
      <c r="AB86" s="12">
        <v>7</v>
      </c>
      <c r="AC86" s="12">
        <v>6</v>
      </c>
      <c r="AD86" s="13">
        <v>8</v>
      </c>
      <c r="AE86" s="13">
        <v>7</v>
      </c>
      <c r="AF86" s="32">
        <f t="shared" si="11"/>
        <v>7.0000000000000009</v>
      </c>
      <c r="AG86" s="15"/>
      <c r="AI86" s="16"/>
      <c r="AM86" s="16"/>
    </row>
    <row r="87" spans="1:39" s="14" customFormat="1" ht="14" x14ac:dyDescent="0.3">
      <c r="A87" s="29" t="s">
        <v>37</v>
      </c>
      <c r="B87" s="7">
        <v>1731</v>
      </c>
      <c r="C87" s="7" t="s">
        <v>64</v>
      </c>
      <c r="D87" s="7" t="s">
        <v>65</v>
      </c>
      <c r="E87" s="9">
        <v>13.299999999999999</v>
      </c>
      <c r="F87" s="9">
        <f t="shared" si="7"/>
        <v>12.932596685082871</v>
      </c>
      <c r="G87" s="9">
        <f t="shared" si="8"/>
        <v>14.696132596685082</v>
      </c>
      <c r="H87" s="9">
        <v>9.5</v>
      </c>
      <c r="I87" s="9">
        <v>63.209876543209873</v>
      </c>
      <c r="J87" s="9">
        <f t="shared" si="9"/>
        <v>83.086160493827151</v>
      </c>
      <c r="K87" s="9">
        <v>41.38</v>
      </c>
      <c r="L87" s="9">
        <v>2.96</v>
      </c>
      <c r="M87" s="9">
        <v>60.5</v>
      </c>
      <c r="N87" s="10" t="s">
        <v>60</v>
      </c>
      <c r="O87" s="9">
        <v>69.204408271350133</v>
      </c>
      <c r="P87" s="9">
        <f t="shared" si="6"/>
        <v>84.557890875278105</v>
      </c>
      <c r="Q87" s="9">
        <v>13.160542327408578</v>
      </c>
      <c r="R87" s="9">
        <v>0.38871389317074551</v>
      </c>
      <c r="S87" s="9">
        <f t="shared" si="10"/>
        <v>0.38495628264656034</v>
      </c>
      <c r="T87" s="11">
        <v>64.09</v>
      </c>
      <c r="U87" s="11">
        <v>1.37</v>
      </c>
      <c r="V87" s="11">
        <v>51.691000000000003</v>
      </c>
      <c r="W87" s="11">
        <v>53.302999999999997</v>
      </c>
      <c r="X87" s="11">
        <v>64.5</v>
      </c>
      <c r="Y87" s="9">
        <v>1</v>
      </c>
      <c r="Z87" s="12">
        <v>645</v>
      </c>
      <c r="AA87" s="12">
        <v>1</v>
      </c>
      <c r="AB87" s="12">
        <v>4</v>
      </c>
      <c r="AC87" s="12">
        <v>2</v>
      </c>
      <c r="AD87" s="13">
        <v>2</v>
      </c>
      <c r="AE87" s="13">
        <v>2</v>
      </c>
      <c r="AF87" s="32">
        <f t="shared" si="11"/>
        <v>1.4</v>
      </c>
      <c r="AI87" s="16"/>
      <c r="AM87" s="16"/>
    </row>
    <row r="88" spans="1:39" s="14" customFormat="1" ht="14" x14ac:dyDescent="0.3">
      <c r="A88" s="29" t="s">
        <v>45</v>
      </c>
      <c r="B88" s="7">
        <v>1751</v>
      </c>
      <c r="C88" s="7" t="s">
        <v>64</v>
      </c>
      <c r="D88" s="7" t="s">
        <v>65</v>
      </c>
      <c r="E88" s="9">
        <v>12.299999999999999</v>
      </c>
      <c r="F88" s="9">
        <f t="shared" si="7"/>
        <v>11.973451327433628</v>
      </c>
      <c r="G88" s="9">
        <f t="shared" si="8"/>
        <v>13.606194690265484</v>
      </c>
      <c r="H88" s="9">
        <v>9.6</v>
      </c>
      <c r="I88" s="9">
        <v>63.69100529100529</v>
      </c>
      <c r="J88" s="9">
        <f t="shared" si="9"/>
        <v>83.707778835978829</v>
      </c>
      <c r="K88" s="9">
        <v>48.48</v>
      </c>
      <c r="L88" s="9">
        <v>3.15</v>
      </c>
      <c r="M88" s="9">
        <v>57.4</v>
      </c>
      <c r="N88" s="10" t="s">
        <v>60</v>
      </c>
      <c r="O88" s="9">
        <v>71.324239731056082</v>
      </c>
      <c r="P88" s="9">
        <f t="shared" si="6"/>
        <v>85.941015698362691</v>
      </c>
      <c r="Q88" s="9">
        <v>13.340858946072046</v>
      </c>
      <c r="R88" s="9">
        <v>0.40395415284573405</v>
      </c>
      <c r="S88" s="9">
        <f t="shared" si="10"/>
        <v>0.40088162336059158</v>
      </c>
      <c r="T88" s="11">
        <v>65.3</v>
      </c>
      <c r="U88" s="11">
        <v>2.73</v>
      </c>
      <c r="V88" s="11">
        <v>44.124000000000002</v>
      </c>
      <c r="W88" s="11">
        <v>93.093000000000004</v>
      </c>
      <c r="X88" s="11">
        <v>65.5</v>
      </c>
      <c r="Y88" s="9">
        <v>1.9500000000000002</v>
      </c>
      <c r="Z88" s="12">
        <v>840</v>
      </c>
      <c r="AA88" s="12">
        <v>3</v>
      </c>
      <c r="AB88" s="12">
        <v>8</v>
      </c>
      <c r="AC88" s="12">
        <v>5</v>
      </c>
      <c r="AD88" s="13">
        <v>5</v>
      </c>
      <c r="AE88" s="13">
        <v>5</v>
      </c>
      <c r="AF88" s="32">
        <f t="shared" si="11"/>
        <v>3.8</v>
      </c>
      <c r="AG88" s="15"/>
      <c r="AI88" s="16"/>
      <c r="AM88" s="16"/>
    </row>
    <row r="89" spans="1:39" s="14" customFormat="1" ht="14" x14ac:dyDescent="0.3">
      <c r="A89" s="29" t="s">
        <v>46</v>
      </c>
      <c r="B89" s="7">
        <v>1920</v>
      </c>
      <c r="C89" s="7" t="s">
        <v>64</v>
      </c>
      <c r="D89" s="7" t="s">
        <v>65</v>
      </c>
      <c r="E89" s="9">
        <v>13.7</v>
      </c>
      <c r="F89" s="9">
        <f t="shared" si="7"/>
        <v>13.262926292629261</v>
      </c>
      <c r="G89" s="9">
        <f t="shared" si="8"/>
        <v>15.071507150715069</v>
      </c>
      <c r="H89" s="9">
        <v>9.1</v>
      </c>
      <c r="I89" s="9">
        <v>63.760141093474424</v>
      </c>
      <c r="J89" s="9">
        <f t="shared" si="9"/>
        <v>83.797102292768955</v>
      </c>
      <c r="K89" s="9">
        <v>38.9</v>
      </c>
      <c r="L89" s="9">
        <v>2.95</v>
      </c>
      <c r="M89" s="9">
        <v>69.599999999999994</v>
      </c>
      <c r="N89" s="10" t="s">
        <v>60</v>
      </c>
      <c r="O89" s="9">
        <v>67.194500231731823</v>
      </c>
      <c r="P89" s="9">
        <f t="shared" si="6"/>
        <v>82.504772219823806</v>
      </c>
      <c r="Q89" s="9">
        <v>13.344051446945372</v>
      </c>
      <c r="R89" s="9">
        <v>0.38698154395717249</v>
      </c>
      <c r="S89" s="9">
        <f t="shared" si="10"/>
        <v>0.38405225880068788</v>
      </c>
      <c r="T89" s="11">
        <v>63.58</v>
      </c>
      <c r="U89" s="11">
        <v>4.26</v>
      </c>
      <c r="V89" s="11">
        <v>53.293999999999997</v>
      </c>
      <c r="W89" s="11">
        <v>191.54499999999999</v>
      </c>
      <c r="X89" s="11">
        <v>66.5</v>
      </c>
      <c r="Y89" s="9">
        <v>2.6666666666666665</v>
      </c>
      <c r="Z89" s="12">
        <v>835</v>
      </c>
      <c r="AA89" s="12">
        <v>5</v>
      </c>
      <c r="AB89" s="12">
        <v>8</v>
      </c>
      <c r="AC89" s="12">
        <v>5</v>
      </c>
      <c r="AD89" s="13">
        <v>5</v>
      </c>
      <c r="AE89" s="13">
        <v>6</v>
      </c>
      <c r="AF89" s="32">
        <f t="shared" si="11"/>
        <v>5.2</v>
      </c>
      <c r="AG89" s="15"/>
      <c r="AI89" s="16"/>
      <c r="AM89" s="16"/>
    </row>
    <row r="90" spans="1:39" s="14" customFormat="1" ht="14" x14ac:dyDescent="0.3">
      <c r="A90" s="29" t="s">
        <v>47</v>
      </c>
      <c r="B90" s="7">
        <v>1922</v>
      </c>
      <c r="C90" s="7" t="s">
        <v>64</v>
      </c>
      <c r="D90" s="7" t="s">
        <v>65</v>
      </c>
      <c r="E90" s="9">
        <v>12.299999999999999</v>
      </c>
      <c r="F90" s="9">
        <f t="shared" si="7"/>
        <v>11.933847850055125</v>
      </c>
      <c r="G90" s="9">
        <f t="shared" si="8"/>
        <v>13.561190738699004</v>
      </c>
      <c r="H90" s="9">
        <v>9.3000000000000007</v>
      </c>
      <c r="I90" s="9">
        <v>62.970017636684304</v>
      </c>
      <c r="J90" s="9">
        <f t="shared" si="9"/>
        <v>82.776262786596121</v>
      </c>
      <c r="K90" s="9">
        <v>40.9</v>
      </c>
      <c r="L90" s="9">
        <v>3.05</v>
      </c>
      <c r="M90" s="9">
        <v>63</v>
      </c>
      <c r="N90" s="10" t="s">
        <v>60</v>
      </c>
      <c r="O90" s="9">
        <v>70.264583252152903</v>
      </c>
      <c r="P90" s="9">
        <f t="shared" si="6"/>
        <v>81.78013597098186</v>
      </c>
      <c r="Q90" s="9">
        <v>12.95514380805723</v>
      </c>
      <c r="R90" s="9">
        <v>0.46490309062344271</v>
      </c>
      <c r="S90" s="9">
        <f t="shared" si="10"/>
        <v>0.45932255555058221</v>
      </c>
      <c r="T90" s="11">
        <v>61.95</v>
      </c>
      <c r="U90" s="11">
        <v>2.09</v>
      </c>
      <c r="V90" s="11">
        <v>52.646000000000001</v>
      </c>
      <c r="W90" s="11">
        <v>82.448999999999998</v>
      </c>
      <c r="X90" s="11">
        <v>63.5</v>
      </c>
      <c r="Y90" s="9">
        <v>1.8666666666666667</v>
      </c>
      <c r="Z90" s="12">
        <v>930</v>
      </c>
      <c r="AA90" s="12">
        <v>5</v>
      </c>
      <c r="AB90" s="12">
        <v>10</v>
      </c>
      <c r="AC90" s="12">
        <v>5</v>
      </c>
      <c r="AD90" s="13">
        <v>6</v>
      </c>
      <c r="AE90" s="13">
        <v>8</v>
      </c>
      <c r="AF90" s="32">
        <f t="shared" si="11"/>
        <v>5.6999999999999993</v>
      </c>
      <c r="AG90" s="15"/>
      <c r="AI90" s="16"/>
      <c r="AM90" s="16"/>
    </row>
    <row r="91" spans="1:39" s="14" customFormat="1" ht="14" x14ac:dyDescent="0.3">
      <c r="A91" s="29" t="s">
        <v>48</v>
      </c>
      <c r="B91" s="7">
        <v>1958</v>
      </c>
      <c r="C91" s="7" t="s">
        <v>64</v>
      </c>
      <c r="D91" s="7" t="s">
        <v>65</v>
      </c>
      <c r="E91" s="9">
        <v>14.5</v>
      </c>
      <c r="F91" s="9">
        <f t="shared" si="7"/>
        <v>14.052863436123348</v>
      </c>
      <c r="G91" s="9">
        <f t="shared" si="8"/>
        <v>15.969162995594715</v>
      </c>
      <c r="H91" s="9">
        <v>9.1999999999999993</v>
      </c>
      <c r="I91" s="9">
        <v>63.355202821869483</v>
      </c>
      <c r="J91" s="9">
        <f t="shared" si="9"/>
        <v>83.273922045855372</v>
      </c>
      <c r="K91" s="9">
        <v>38.69</v>
      </c>
      <c r="L91" s="9">
        <v>3.01</v>
      </c>
      <c r="M91" s="9">
        <v>71.55</v>
      </c>
      <c r="N91" s="10" t="s">
        <v>60</v>
      </c>
      <c r="O91" s="9">
        <v>68.431067961165041</v>
      </c>
      <c r="P91" s="9">
        <f t="shared" si="6"/>
        <v>79.377453477768896</v>
      </c>
      <c r="Q91" s="9">
        <v>13.190184049079704</v>
      </c>
      <c r="R91" s="9">
        <v>0.47304950363111736</v>
      </c>
      <c r="S91" s="9">
        <f t="shared" si="10"/>
        <v>0.46863660366791515</v>
      </c>
      <c r="T91" s="11">
        <v>64.180000000000007</v>
      </c>
      <c r="U91" s="11">
        <v>3.06</v>
      </c>
      <c r="V91" s="11">
        <v>61.148000000000003</v>
      </c>
      <c r="W91" s="11">
        <v>140.364</v>
      </c>
      <c r="X91" s="11">
        <v>66.5</v>
      </c>
      <c r="Y91" s="9">
        <v>2.7333333333333334</v>
      </c>
      <c r="Z91" s="12">
        <v>935</v>
      </c>
      <c r="AA91" s="12">
        <v>7</v>
      </c>
      <c r="AB91" s="12">
        <v>10</v>
      </c>
      <c r="AC91" s="12">
        <v>6</v>
      </c>
      <c r="AD91" s="13">
        <v>8</v>
      </c>
      <c r="AE91" s="13">
        <v>7</v>
      </c>
      <c r="AF91" s="32">
        <f t="shared" si="11"/>
        <v>7.0000000000000009</v>
      </c>
      <c r="AG91" s="15"/>
      <c r="AI91" s="16"/>
      <c r="AM91" s="16"/>
    </row>
    <row r="92" spans="1:39" s="14" customFormat="1" ht="14" x14ac:dyDescent="0.3">
      <c r="A92" s="29" t="s">
        <v>49</v>
      </c>
      <c r="B92" s="7">
        <v>1959</v>
      </c>
      <c r="C92" s="7" t="s">
        <v>64</v>
      </c>
      <c r="D92" s="7" t="s">
        <v>65</v>
      </c>
      <c r="E92" s="9">
        <v>12.9</v>
      </c>
      <c r="F92" s="9">
        <f t="shared" si="7"/>
        <v>12.529801324503312</v>
      </c>
      <c r="G92" s="9">
        <f t="shared" si="8"/>
        <v>14.238410596026492</v>
      </c>
      <c r="H92" s="9">
        <v>9.4</v>
      </c>
      <c r="I92" s="9">
        <v>62.401410934744263</v>
      </c>
      <c r="J92" s="9">
        <f t="shared" si="9"/>
        <v>82.041622927689588</v>
      </c>
      <c r="K92" s="9">
        <v>39.76</v>
      </c>
      <c r="L92" s="9">
        <v>2.87</v>
      </c>
      <c r="M92" s="9">
        <v>71.599999999999994</v>
      </c>
      <c r="N92" s="10" t="s">
        <v>60</v>
      </c>
      <c r="O92" s="9">
        <v>68.343774471417376</v>
      </c>
      <c r="P92" s="9">
        <f t="shared" si="6"/>
        <v>79.378369954133575</v>
      </c>
      <c r="Q92" s="9">
        <v>12.839068825910857</v>
      </c>
      <c r="R92" s="9">
        <v>0.47317560813058585</v>
      </c>
      <c r="S92" s="9">
        <f t="shared" si="10"/>
        <v>0.46687319365545593</v>
      </c>
      <c r="T92" s="11">
        <v>61.96</v>
      </c>
      <c r="U92" s="11">
        <v>2.37</v>
      </c>
      <c r="V92" s="11">
        <v>55.414999999999999</v>
      </c>
      <c r="W92" s="11">
        <v>98.745999999999995</v>
      </c>
      <c r="X92" s="11">
        <v>61.5</v>
      </c>
      <c r="Y92" s="9">
        <v>2.1666666666666665</v>
      </c>
      <c r="Z92" s="12">
        <v>855</v>
      </c>
      <c r="AA92" s="12">
        <v>7</v>
      </c>
      <c r="AB92" s="12">
        <v>8</v>
      </c>
      <c r="AC92" s="12">
        <v>5</v>
      </c>
      <c r="AD92" s="13">
        <v>5</v>
      </c>
      <c r="AE92" s="13">
        <v>6</v>
      </c>
      <c r="AF92" s="32">
        <f t="shared" si="11"/>
        <v>6.4</v>
      </c>
      <c r="AG92" s="15"/>
      <c r="AI92" s="16"/>
      <c r="AM92" s="16"/>
    </row>
    <row r="93" spans="1:39" s="14" customFormat="1" ht="14" x14ac:dyDescent="0.3">
      <c r="A93" s="29" t="s">
        <v>50</v>
      </c>
      <c r="B93" s="7">
        <v>1972</v>
      </c>
      <c r="C93" s="7" t="s">
        <v>64</v>
      </c>
      <c r="D93" s="7" t="s">
        <v>65</v>
      </c>
      <c r="E93" s="9">
        <v>13</v>
      </c>
      <c r="F93" s="9">
        <f t="shared" si="7"/>
        <v>12.61300992282249</v>
      </c>
      <c r="G93" s="9">
        <f t="shared" si="8"/>
        <v>14.332965821389193</v>
      </c>
      <c r="H93" s="9">
        <v>9.3000000000000007</v>
      </c>
      <c r="I93" s="9">
        <v>63.992945326278658</v>
      </c>
      <c r="J93" s="9">
        <f t="shared" si="9"/>
        <v>84.097885361552031</v>
      </c>
      <c r="K93" s="9">
        <v>40.869999999999997</v>
      </c>
      <c r="L93" s="9">
        <v>2.94</v>
      </c>
      <c r="M93" s="9">
        <v>66.3</v>
      </c>
      <c r="N93" s="10" t="s">
        <v>60</v>
      </c>
      <c r="O93" s="9">
        <v>69.555118110236222</v>
      </c>
      <c r="P93" s="9">
        <f t="shared" si="6"/>
        <v>82.730139484295179</v>
      </c>
      <c r="Q93" s="9">
        <v>13.278963780283092</v>
      </c>
      <c r="R93" s="9">
        <v>0.4305309882187483</v>
      </c>
      <c r="S93" s="9">
        <f t="shared" si="10"/>
        <v>0.42695136728998395</v>
      </c>
      <c r="T93" s="11">
        <v>63.79</v>
      </c>
      <c r="U93" s="11">
        <v>2.33</v>
      </c>
      <c r="V93" s="11">
        <v>46.886000000000003</v>
      </c>
      <c r="W93" s="11">
        <v>84.882000000000005</v>
      </c>
      <c r="X93" s="11">
        <v>63.5</v>
      </c>
      <c r="Y93" s="9">
        <v>1.7999999999999998</v>
      </c>
      <c r="Z93" s="12">
        <v>815</v>
      </c>
      <c r="AA93" s="12">
        <v>5</v>
      </c>
      <c r="AB93" s="12">
        <v>6</v>
      </c>
      <c r="AC93" s="12">
        <v>5</v>
      </c>
      <c r="AD93" s="13">
        <v>5</v>
      </c>
      <c r="AE93" s="13">
        <v>5</v>
      </c>
      <c r="AF93" s="32">
        <f t="shared" si="11"/>
        <v>5</v>
      </c>
      <c r="AG93" s="15"/>
      <c r="AI93" s="16"/>
      <c r="AM93" s="16"/>
    </row>
    <row r="94" spans="1:39" s="14" customFormat="1" ht="14" x14ac:dyDescent="0.3">
      <c r="A94" s="29" t="s">
        <v>51</v>
      </c>
      <c r="B94" s="7">
        <v>1973</v>
      </c>
      <c r="C94" s="7" t="s">
        <v>64</v>
      </c>
      <c r="D94" s="7" t="s">
        <v>65</v>
      </c>
      <c r="E94" s="9">
        <v>13.1</v>
      </c>
      <c r="F94" s="9">
        <f t="shared" si="7"/>
        <v>12.724061810154526</v>
      </c>
      <c r="G94" s="9">
        <f t="shared" si="8"/>
        <v>14.45916114790287</v>
      </c>
      <c r="H94" s="9">
        <v>9.4</v>
      </c>
      <c r="I94" s="9">
        <v>63.468077601410933</v>
      </c>
      <c r="J94" s="9">
        <f t="shared" si="9"/>
        <v>83.419756261022926</v>
      </c>
      <c r="K94" s="9">
        <v>42.3</v>
      </c>
      <c r="L94" s="9">
        <v>3.02</v>
      </c>
      <c r="M94" s="9">
        <v>62.3</v>
      </c>
      <c r="N94" s="10" t="s">
        <v>60</v>
      </c>
      <c r="O94" s="9">
        <v>68.237912989143169</v>
      </c>
      <c r="P94" s="9">
        <f t="shared" si="6"/>
        <v>82.703602007780972</v>
      </c>
      <c r="Q94" s="9">
        <v>13.212102532490746</v>
      </c>
      <c r="R94" s="9">
        <v>0.40479001517964092</v>
      </c>
      <c r="S94" s="9">
        <f t="shared" si="10"/>
        <v>0.40111515915547613</v>
      </c>
      <c r="T94" s="11">
        <v>64.489999999999995</v>
      </c>
      <c r="U94" s="11">
        <v>1.31</v>
      </c>
      <c r="V94" s="11">
        <v>53.66</v>
      </c>
      <c r="W94" s="11">
        <v>52.148000000000003</v>
      </c>
      <c r="X94" s="11">
        <v>66.5</v>
      </c>
      <c r="Y94" s="9">
        <v>1.4</v>
      </c>
      <c r="Z94" s="12">
        <v>730</v>
      </c>
      <c r="AA94" s="12">
        <v>3</v>
      </c>
      <c r="AB94" s="12">
        <v>4</v>
      </c>
      <c r="AC94" s="12">
        <v>3</v>
      </c>
      <c r="AD94" s="13">
        <v>4</v>
      </c>
      <c r="AE94" s="13">
        <v>3</v>
      </c>
      <c r="AF94" s="32">
        <f t="shared" si="11"/>
        <v>3.0999999999999996</v>
      </c>
      <c r="AG94" s="15"/>
      <c r="AI94" s="16"/>
      <c r="AM94" s="16"/>
    </row>
    <row r="95" spans="1:39" s="14" customFormat="1" ht="14" x14ac:dyDescent="0.3">
      <c r="A95" s="29" t="s">
        <v>36</v>
      </c>
      <c r="B95" s="7">
        <v>1974</v>
      </c>
      <c r="C95" s="7" t="s">
        <v>64</v>
      </c>
      <c r="D95" s="7" t="s">
        <v>65</v>
      </c>
      <c r="E95" s="9">
        <v>12.5</v>
      </c>
      <c r="F95" s="9">
        <f t="shared" si="7"/>
        <v>12.1012101210121</v>
      </c>
      <c r="G95" s="9">
        <f t="shared" si="8"/>
        <v>13.751375137513749</v>
      </c>
      <c r="H95" s="9">
        <v>9.1</v>
      </c>
      <c r="I95" s="9">
        <v>64.410582010582004</v>
      </c>
      <c r="J95" s="9">
        <f t="shared" si="9"/>
        <v>84.637471957671949</v>
      </c>
      <c r="K95" s="9">
        <v>44.3</v>
      </c>
      <c r="L95" s="9">
        <v>3.14</v>
      </c>
      <c r="M95" s="9">
        <v>65.099999999999994</v>
      </c>
      <c r="N95" s="10" t="s">
        <v>60</v>
      </c>
      <c r="O95" s="9">
        <v>68.118110236220474</v>
      </c>
      <c r="P95" s="9">
        <f t="shared" si="6"/>
        <v>82.811424171617617</v>
      </c>
      <c r="Q95" s="9">
        <v>13.19233588105952</v>
      </c>
      <c r="R95" s="9">
        <v>0.40038068983623737</v>
      </c>
      <c r="S95" s="9">
        <f t="shared" si="10"/>
        <v>0.39665552201402421</v>
      </c>
      <c r="T95" s="11">
        <v>61.4</v>
      </c>
      <c r="U95" s="11">
        <v>5.36</v>
      </c>
      <c r="V95" s="11">
        <v>52.719000000000001</v>
      </c>
      <c r="W95" s="11">
        <v>222.07</v>
      </c>
      <c r="X95" s="11">
        <v>63.5</v>
      </c>
      <c r="Y95" s="9">
        <v>3.833333333333333</v>
      </c>
      <c r="Z95" s="12">
        <v>1040</v>
      </c>
      <c r="AA95" s="12">
        <v>10</v>
      </c>
      <c r="AB95" s="12">
        <v>8</v>
      </c>
      <c r="AC95" s="12">
        <v>9</v>
      </c>
      <c r="AD95" s="13">
        <v>8</v>
      </c>
      <c r="AE95" s="13">
        <v>9</v>
      </c>
      <c r="AF95" s="32">
        <f t="shared" si="11"/>
        <v>9.5</v>
      </c>
      <c r="AG95" s="15"/>
      <c r="AI95" s="16"/>
      <c r="AM95" s="16"/>
    </row>
    <row r="96" spans="1:39" s="14" customFormat="1" ht="14" x14ac:dyDescent="0.3">
      <c r="A96" s="29" t="s">
        <v>39</v>
      </c>
      <c r="B96" s="7">
        <v>1975</v>
      </c>
      <c r="C96" s="7" t="s">
        <v>64</v>
      </c>
      <c r="D96" s="7" t="s">
        <v>65</v>
      </c>
      <c r="E96" s="9">
        <v>12.7</v>
      </c>
      <c r="F96" s="9">
        <f t="shared" si="7"/>
        <v>12.321940463065047</v>
      </c>
      <c r="G96" s="9">
        <f t="shared" si="8"/>
        <v>14.002205071664827</v>
      </c>
      <c r="H96" s="9">
        <v>9.3000000000000007</v>
      </c>
      <c r="I96" s="9">
        <v>62.471957671957668</v>
      </c>
      <c r="J96" s="9">
        <f t="shared" si="9"/>
        <v>82.132769312169302</v>
      </c>
      <c r="K96" s="9">
        <v>45.5</v>
      </c>
      <c r="L96" s="9">
        <v>3.15</v>
      </c>
      <c r="M96" s="9">
        <v>67.400000000000006</v>
      </c>
      <c r="N96" s="10" t="s">
        <v>60</v>
      </c>
      <c r="O96" s="9">
        <v>66.823106105049078</v>
      </c>
      <c r="P96" s="9">
        <f t="shared" si="6"/>
        <v>79.40871783794077</v>
      </c>
      <c r="Q96" s="9">
        <v>13.186917664955317</v>
      </c>
      <c r="R96" s="12">
        <v>0.44</v>
      </c>
      <c r="S96" s="9">
        <f t="shared" si="10"/>
        <v>0.43587900558536857</v>
      </c>
      <c r="T96" s="11">
        <v>61</v>
      </c>
      <c r="U96" s="11">
        <v>4.5199999999999996</v>
      </c>
      <c r="V96" s="11">
        <v>52.529000000000003</v>
      </c>
      <c r="W96" s="11">
        <v>190.47399999999999</v>
      </c>
      <c r="X96" s="11">
        <v>61.5</v>
      </c>
      <c r="Y96" s="9">
        <v>3.7</v>
      </c>
      <c r="Z96" s="12">
        <v>985</v>
      </c>
      <c r="AA96" s="12">
        <v>9</v>
      </c>
      <c r="AB96" s="12">
        <v>8</v>
      </c>
      <c r="AC96" s="12">
        <v>8</v>
      </c>
      <c r="AD96" s="13">
        <v>8</v>
      </c>
      <c r="AE96" s="13">
        <v>8</v>
      </c>
      <c r="AF96" s="32">
        <f t="shared" si="11"/>
        <v>8.6</v>
      </c>
      <c r="AG96" s="15"/>
      <c r="AI96" s="16"/>
      <c r="AM96" s="16"/>
    </row>
    <row r="97" spans="1:39" s="14" customFormat="1" ht="14" x14ac:dyDescent="0.3">
      <c r="A97" s="29" t="s">
        <v>52</v>
      </c>
      <c r="B97" s="7">
        <v>1988</v>
      </c>
      <c r="C97" s="7" t="s">
        <v>64</v>
      </c>
      <c r="D97" s="7" t="s">
        <v>65</v>
      </c>
      <c r="E97" s="9">
        <v>13.5</v>
      </c>
      <c r="F97" s="9">
        <f t="shared" si="7"/>
        <v>13.069306930693068</v>
      </c>
      <c r="G97" s="9">
        <f t="shared" si="8"/>
        <v>14.851485148514849</v>
      </c>
      <c r="H97" s="9">
        <v>9.1</v>
      </c>
      <c r="I97" s="9">
        <v>63.953439153439149</v>
      </c>
      <c r="J97" s="9">
        <f t="shared" si="9"/>
        <v>84.046843386243381</v>
      </c>
      <c r="K97" s="9">
        <v>42.67</v>
      </c>
      <c r="L97" s="9">
        <v>3.08</v>
      </c>
      <c r="M97" s="9">
        <v>64.2</v>
      </c>
      <c r="N97" s="10" t="s">
        <v>60</v>
      </c>
      <c r="O97" s="9">
        <v>68.931620584318949</v>
      </c>
      <c r="P97" s="9">
        <f t="shared" si="6"/>
        <v>82.173126546478414</v>
      </c>
      <c r="Q97" s="9">
        <v>13.017287820167439</v>
      </c>
      <c r="R97" s="12">
        <v>0.43</v>
      </c>
      <c r="S97" s="9">
        <f t="shared" si="10"/>
        <v>0.42514195146669642</v>
      </c>
      <c r="T97" s="11">
        <v>62.05</v>
      </c>
      <c r="U97" s="11">
        <v>2.79</v>
      </c>
      <c r="V97" s="11">
        <v>54.384999999999998</v>
      </c>
      <c r="W97" s="11">
        <v>119.49299999999999</v>
      </c>
      <c r="X97" s="11">
        <v>65.5</v>
      </c>
      <c r="Y97" s="9">
        <v>2.4666666666666668</v>
      </c>
      <c r="Z97" s="12">
        <v>840</v>
      </c>
      <c r="AA97" s="12">
        <v>5</v>
      </c>
      <c r="AB97" s="12">
        <v>8</v>
      </c>
      <c r="AC97" s="12">
        <v>6</v>
      </c>
      <c r="AD97" s="13">
        <v>6</v>
      </c>
      <c r="AE97" s="13">
        <v>7</v>
      </c>
      <c r="AF97" s="32">
        <f t="shared" si="11"/>
        <v>5.6000000000000005</v>
      </c>
      <c r="AG97" s="15"/>
      <c r="AI97" s="16"/>
      <c r="AM97" s="16"/>
    </row>
    <row r="98" spans="1:39" s="14" customFormat="1" ht="14" x14ac:dyDescent="0.3">
      <c r="A98" s="29" t="s">
        <v>53</v>
      </c>
      <c r="B98" s="7">
        <v>1989</v>
      </c>
      <c r="C98" s="7" t="s">
        <v>64</v>
      </c>
      <c r="D98" s="7" t="s">
        <v>65</v>
      </c>
      <c r="E98" s="9">
        <v>13.299999999999999</v>
      </c>
      <c r="F98" s="9">
        <f t="shared" si="7"/>
        <v>12.875687568756874</v>
      </c>
      <c r="G98" s="9">
        <f t="shared" si="8"/>
        <v>14.631463146314628</v>
      </c>
      <c r="H98" s="9">
        <v>9.1</v>
      </c>
      <c r="I98" s="9">
        <v>62.902292768959434</v>
      </c>
      <c r="J98" s="9">
        <f t="shared" si="9"/>
        <v>82.688762257495583</v>
      </c>
      <c r="K98" s="9">
        <v>45.78</v>
      </c>
      <c r="L98" s="9">
        <v>3.15</v>
      </c>
      <c r="M98" s="9">
        <v>66.3</v>
      </c>
      <c r="N98" s="10" t="s">
        <v>60</v>
      </c>
      <c r="O98" s="9">
        <v>67.091126144050932</v>
      </c>
      <c r="P98" s="9">
        <f t="shared" si="6"/>
        <v>73.996482013500909</v>
      </c>
      <c r="Q98" s="9">
        <v>13.18279232659026</v>
      </c>
      <c r="R98" s="12">
        <v>0.55000000000000004</v>
      </c>
      <c r="S98" s="9">
        <f t="shared" si="10"/>
        <v>0.54482286712023553</v>
      </c>
      <c r="T98" s="11">
        <v>62.73</v>
      </c>
      <c r="U98" s="11">
        <v>4.5599999999999996</v>
      </c>
      <c r="V98" s="11">
        <v>59.817999999999998</v>
      </c>
      <c r="W98" s="11">
        <v>205.62100000000001</v>
      </c>
      <c r="X98" s="11">
        <v>66.5</v>
      </c>
      <c r="Y98" s="9">
        <v>3.7</v>
      </c>
      <c r="Z98" s="12">
        <v>905</v>
      </c>
      <c r="AA98" s="12">
        <v>7</v>
      </c>
      <c r="AB98" s="12">
        <v>9</v>
      </c>
      <c r="AC98" s="12">
        <v>9</v>
      </c>
      <c r="AD98" s="13">
        <v>9</v>
      </c>
      <c r="AE98" s="13">
        <v>8</v>
      </c>
      <c r="AF98" s="32">
        <f t="shared" si="11"/>
        <v>7.6000000000000014</v>
      </c>
      <c r="AG98" s="15"/>
      <c r="AI98" s="16"/>
      <c r="AM98" s="16"/>
    </row>
    <row r="99" spans="1:39" s="14" customFormat="1" ht="14" x14ac:dyDescent="0.3">
      <c r="A99" s="29" t="s">
        <v>54</v>
      </c>
      <c r="B99" s="7">
        <v>1990</v>
      </c>
      <c r="C99" s="7" t="s">
        <v>64</v>
      </c>
      <c r="D99" s="7" t="s">
        <v>65</v>
      </c>
      <c r="E99" s="9">
        <v>13</v>
      </c>
      <c r="F99" s="9">
        <f t="shared" si="7"/>
        <v>12.585258525852584</v>
      </c>
      <c r="G99" s="9">
        <f t="shared" si="8"/>
        <v>14.301430143014299</v>
      </c>
      <c r="H99" s="9">
        <v>9.1</v>
      </c>
      <c r="I99" s="9">
        <v>62.271604938271608</v>
      </c>
      <c r="J99" s="9">
        <f t="shared" si="9"/>
        <v>81.873913580246921</v>
      </c>
      <c r="K99" s="9">
        <v>36.65</v>
      </c>
      <c r="L99" s="9">
        <v>2.9</v>
      </c>
      <c r="M99" s="9">
        <v>68.400000000000006</v>
      </c>
      <c r="N99" s="10" t="s">
        <v>60</v>
      </c>
      <c r="O99" s="9">
        <v>66.354202831462402</v>
      </c>
      <c r="P99" s="9">
        <f t="shared" si="6"/>
        <v>78.355194669979184</v>
      </c>
      <c r="Q99" s="9">
        <v>13.357703897643589</v>
      </c>
      <c r="R99" s="12">
        <v>0.45</v>
      </c>
      <c r="S99" s="9">
        <f t="shared" si="10"/>
        <v>0.4466640629454357</v>
      </c>
      <c r="T99" s="11">
        <v>62.36</v>
      </c>
      <c r="U99" s="11">
        <v>4.25</v>
      </c>
      <c r="V99" s="11">
        <v>52.158999999999999</v>
      </c>
      <c r="W99" s="11">
        <v>167.83799999999999</v>
      </c>
      <c r="X99" s="11">
        <v>62.5</v>
      </c>
      <c r="Y99" s="9">
        <v>3.2833333333333337</v>
      </c>
      <c r="Z99" s="12">
        <v>940</v>
      </c>
      <c r="AA99" s="12">
        <v>9</v>
      </c>
      <c r="AB99" s="12">
        <v>9</v>
      </c>
      <c r="AC99" s="12">
        <v>9</v>
      </c>
      <c r="AD99" s="13">
        <v>9</v>
      </c>
      <c r="AE99" s="13">
        <v>9</v>
      </c>
      <c r="AF99" s="32">
        <f t="shared" si="11"/>
        <v>9</v>
      </c>
      <c r="AG99" s="15"/>
      <c r="AI99" s="16"/>
      <c r="AM99" s="16"/>
    </row>
    <row r="100" spans="1:39" s="14" customFormat="1" ht="14" x14ac:dyDescent="0.3">
      <c r="A100" s="29" t="s">
        <v>55</v>
      </c>
      <c r="B100" s="7">
        <v>1991</v>
      </c>
      <c r="C100" s="7" t="s">
        <v>64</v>
      </c>
      <c r="D100" s="7" t="s">
        <v>65</v>
      </c>
      <c r="E100" s="9">
        <v>13.1</v>
      </c>
      <c r="F100" s="9">
        <f t="shared" si="7"/>
        <v>12.724061810154526</v>
      </c>
      <c r="G100" s="9">
        <f t="shared" si="8"/>
        <v>14.45916114790287</v>
      </c>
      <c r="H100" s="9">
        <v>9.4</v>
      </c>
      <c r="I100" s="9">
        <v>64.262433862433852</v>
      </c>
      <c r="J100" s="9">
        <f t="shared" si="9"/>
        <v>84.446064550264538</v>
      </c>
      <c r="K100" s="9">
        <v>42.86</v>
      </c>
      <c r="L100" s="9">
        <v>3.15</v>
      </c>
      <c r="M100" s="9">
        <v>74.3</v>
      </c>
      <c r="N100" s="10" t="s">
        <v>60</v>
      </c>
      <c r="O100" s="9">
        <v>65.513864953783482</v>
      </c>
      <c r="P100" s="9">
        <f t="shared" si="6"/>
        <v>78.545589307590589</v>
      </c>
      <c r="Q100" s="9">
        <v>13.235949492448739</v>
      </c>
      <c r="R100" s="12">
        <v>0.43</v>
      </c>
      <c r="S100" s="9">
        <f t="shared" si="10"/>
        <v>0.42621338888254823</v>
      </c>
      <c r="T100" s="11">
        <v>61</v>
      </c>
      <c r="U100" s="11">
        <v>5.18</v>
      </c>
      <c r="V100" s="11">
        <v>52.284999999999997</v>
      </c>
      <c r="W100" s="11">
        <v>231.67500000000001</v>
      </c>
      <c r="X100" s="11">
        <v>69.5</v>
      </c>
      <c r="Y100" s="9">
        <v>4</v>
      </c>
      <c r="Z100" s="12">
        <v>1060</v>
      </c>
      <c r="AA100" s="12">
        <v>8</v>
      </c>
      <c r="AB100" s="12">
        <v>8</v>
      </c>
      <c r="AC100" s="12">
        <v>7</v>
      </c>
      <c r="AD100" s="13">
        <v>10</v>
      </c>
      <c r="AE100" s="13">
        <v>9</v>
      </c>
      <c r="AF100" s="32">
        <f t="shared" si="11"/>
        <v>8.3000000000000007</v>
      </c>
      <c r="AG100" s="15"/>
      <c r="AI100" s="16"/>
      <c r="AM100" s="16"/>
    </row>
    <row r="101" spans="1:39" s="14" customFormat="1" ht="14" x14ac:dyDescent="0.3">
      <c r="A101" s="29" t="s">
        <v>56</v>
      </c>
      <c r="B101" s="7">
        <v>1992</v>
      </c>
      <c r="C101" s="7" t="s">
        <v>64</v>
      </c>
      <c r="D101" s="7" t="s">
        <v>65</v>
      </c>
      <c r="E101" s="9">
        <v>15</v>
      </c>
      <c r="F101" s="9">
        <f t="shared" si="7"/>
        <v>14.489571899012075</v>
      </c>
      <c r="G101" s="9">
        <f t="shared" si="8"/>
        <v>16.465422612513724</v>
      </c>
      <c r="H101" s="9">
        <v>8.9</v>
      </c>
      <c r="I101" s="9">
        <v>64.057848324514993</v>
      </c>
      <c r="J101" s="9">
        <f t="shared" si="9"/>
        <v>84.181740035273364</v>
      </c>
      <c r="K101" s="9">
        <v>38.590000000000003</v>
      </c>
      <c r="L101" s="9">
        <v>2.98</v>
      </c>
      <c r="M101" s="9">
        <v>52.9</v>
      </c>
      <c r="N101" s="10" t="s">
        <v>60</v>
      </c>
      <c r="O101" s="9">
        <v>69.890849976776593</v>
      </c>
      <c r="P101" s="9">
        <f t="shared" si="6"/>
        <v>82.996853511550228</v>
      </c>
      <c r="Q101" s="9">
        <v>13.711320205645478</v>
      </c>
      <c r="R101" s="12">
        <v>0.43</v>
      </c>
      <c r="S101" s="9">
        <f t="shared" si="10"/>
        <v>0.42856142993648438</v>
      </c>
      <c r="T101" s="11">
        <v>63.4</v>
      </c>
      <c r="U101" s="11">
        <v>2.06</v>
      </c>
      <c r="V101" s="11">
        <v>57.783999999999999</v>
      </c>
      <c r="W101" s="11">
        <v>86.475999999999999</v>
      </c>
      <c r="X101" s="11">
        <v>63.5</v>
      </c>
      <c r="Y101" s="9">
        <v>1.7833333333333332</v>
      </c>
      <c r="Z101" s="12">
        <v>975</v>
      </c>
      <c r="AA101" s="12">
        <v>8</v>
      </c>
      <c r="AB101" s="12">
        <v>9</v>
      </c>
      <c r="AC101" s="12">
        <v>9</v>
      </c>
      <c r="AD101" s="13">
        <v>9</v>
      </c>
      <c r="AE101" s="13">
        <v>9</v>
      </c>
      <c r="AF101" s="32">
        <f t="shared" si="11"/>
        <v>8.4</v>
      </c>
      <c r="AG101" s="15"/>
      <c r="AI101" s="16"/>
      <c r="AM101" s="16"/>
    </row>
    <row r="102" spans="1:39" s="14" customFormat="1" ht="14" x14ac:dyDescent="0.3">
      <c r="A102" s="40" t="s">
        <v>58</v>
      </c>
      <c r="B102" s="41">
        <v>1993</v>
      </c>
      <c r="C102" s="41" t="s">
        <v>64</v>
      </c>
      <c r="D102" s="41" t="s">
        <v>65</v>
      </c>
      <c r="E102" s="42">
        <v>14.6</v>
      </c>
      <c r="F102" s="42">
        <f t="shared" si="7"/>
        <v>14.138879718278858</v>
      </c>
      <c r="G102" s="42">
        <f t="shared" si="8"/>
        <v>16.06690877077143</v>
      </c>
      <c r="H102" s="42">
        <v>9.1300000000000008</v>
      </c>
      <c r="I102" s="42">
        <v>61.449029982363307</v>
      </c>
      <c r="J102" s="42">
        <f t="shared" si="9"/>
        <v>80.811146737213392</v>
      </c>
      <c r="K102" s="42">
        <v>33.97</v>
      </c>
      <c r="L102" s="42">
        <v>2.84</v>
      </c>
      <c r="M102" s="42">
        <v>82.8</v>
      </c>
      <c r="N102" s="43" t="s">
        <v>60</v>
      </c>
      <c r="O102" s="42">
        <v>57.269235246187861</v>
      </c>
      <c r="P102" s="42">
        <f t="shared" si="6"/>
        <v>64.668360233151375</v>
      </c>
      <c r="Q102" s="42">
        <v>13.496270121711774</v>
      </c>
      <c r="R102" s="44">
        <v>0.53</v>
      </c>
      <c r="S102" s="42">
        <f t="shared" si="10"/>
        <v>0.52691369567684077</v>
      </c>
      <c r="T102" s="45">
        <v>77</v>
      </c>
      <c r="U102" s="45">
        <v>2</v>
      </c>
      <c r="V102" s="45">
        <v>66.180999999999997</v>
      </c>
      <c r="W102" s="45">
        <v>99.881</v>
      </c>
      <c r="X102" s="45">
        <v>80.5</v>
      </c>
      <c r="Y102" s="42">
        <v>2.3000000000000003</v>
      </c>
      <c r="Z102" s="44">
        <v>615</v>
      </c>
      <c r="AA102" s="44">
        <v>3</v>
      </c>
      <c r="AB102" s="44">
        <v>4</v>
      </c>
      <c r="AC102" s="44">
        <v>3</v>
      </c>
      <c r="AD102" s="46">
        <v>4</v>
      </c>
      <c r="AE102" s="46">
        <v>4</v>
      </c>
      <c r="AF102" s="47">
        <f t="shared" si="11"/>
        <v>3.3</v>
      </c>
      <c r="AG102" s="15"/>
      <c r="AI102" s="16"/>
      <c r="AM102" s="16"/>
    </row>
  </sheetData>
  <mergeCells count="5">
    <mergeCell ref="E1:J1"/>
    <mergeCell ref="K1:M1"/>
    <mergeCell ref="Q1:S1"/>
    <mergeCell ref="T1:W1"/>
    <mergeCell ref="X1:AF1"/>
  </mergeCells>
  <pageMargins left="0.7" right="0.7" top="0.75" bottom="0.75" header="0.3" footer="0.3"/>
  <pageSetup scale="37" fitToHeight="2" orientation="landscape" r:id="rId1"/>
  <rowBreaks count="1" manualBreakCount="1">
    <brk id="50" max="31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</vt:lpstr>
      <vt:lpstr>ALL!Print_Area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3rd Office</dc:creator>
  <cp:lastModifiedBy>Mark E Lundy</cp:lastModifiedBy>
  <cp:lastPrinted>2024-12-02T17:47:41Z</cp:lastPrinted>
  <dcterms:created xsi:type="dcterms:W3CDTF">2014-07-15T23:36:06Z</dcterms:created>
  <dcterms:modified xsi:type="dcterms:W3CDTF">2026-02-17T18:50:26Z</dcterms:modified>
</cp:coreProperties>
</file>