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undy\Box\Grain Cropping Systems Lab\Variety Trials\2024-25\Trial_Summaries\Results\CWC_Quality\"/>
    </mc:Choice>
  </mc:AlternateContent>
  <xr:revisionPtr revIDLastSave="0" documentId="13_ncr:1_{9D5A2EE2-AD2A-415C-B01B-8804672AB2E2}" xr6:coauthVersionLast="47" xr6:coauthVersionMax="47" xr10:uidLastSave="{00000000-0000-0000-0000-000000000000}"/>
  <bookViews>
    <workbookView xWindow="28680" yWindow="-120" windowWidth="29040" windowHeight="16440" tabRatio="506" xr2:uid="{00000000-000D-0000-FFFF-FFFF00000000}"/>
  </bookViews>
  <sheets>
    <sheet name="Durum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8" i="6" l="1"/>
  <c r="Z18" i="6"/>
  <c r="Y18" i="6"/>
  <c r="V18" i="6"/>
  <c r="U18" i="6"/>
  <c r="L18" i="6"/>
  <c r="J18" i="6"/>
  <c r="I18" i="6"/>
  <c r="F18" i="6"/>
  <c r="E18" i="6"/>
  <c r="AB17" i="6"/>
  <c r="Z17" i="6"/>
  <c r="Y17" i="6"/>
  <c r="V17" i="6"/>
  <c r="U17" i="6"/>
  <c r="L17" i="6"/>
  <c r="J17" i="6"/>
  <c r="I17" i="6"/>
  <c r="F17" i="6"/>
  <c r="E17" i="6"/>
  <c r="AB16" i="6"/>
  <c r="Z16" i="6"/>
  <c r="Y16" i="6"/>
  <c r="V16" i="6"/>
  <c r="U16" i="6"/>
  <c r="L16" i="6"/>
  <c r="J16" i="6"/>
  <c r="I16" i="6"/>
  <c r="F16" i="6"/>
  <c r="E16" i="6"/>
  <c r="AB15" i="6"/>
  <c r="Z15" i="6"/>
  <c r="Y15" i="6"/>
  <c r="V15" i="6"/>
  <c r="U15" i="6"/>
  <c r="L15" i="6"/>
  <c r="J15" i="6"/>
  <c r="I15" i="6"/>
  <c r="F15" i="6"/>
  <c r="E15" i="6"/>
  <c r="AB14" i="6"/>
  <c r="Z14" i="6"/>
  <c r="Y14" i="6"/>
  <c r="V14" i="6"/>
  <c r="U14" i="6"/>
  <c r="L14" i="6"/>
  <c r="J14" i="6"/>
  <c r="I14" i="6"/>
  <c r="F14" i="6"/>
  <c r="E14" i="6"/>
  <c r="AB13" i="6"/>
  <c r="Z13" i="6"/>
  <c r="Y13" i="6"/>
  <c r="V13" i="6"/>
  <c r="U13" i="6"/>
  <c r="L13" i="6"/>
  <c r="J13" i="6"/>
  <c r="I13" i="6"/>
  <c r="F13" i="6"/>
  <c r="E13" i="6"/>
  <c r="AB12" i="6"/>
  <c r="Z12" i="6"/>
  <c r="Y12" i="6"/>
  <c r="V12" i="6"/>
  <c r="U12" i="6"/>
  <c r="L12" i="6"/>
  <c r="J12" i="6"/>
  <c r="I12" i="6"/>
  <c r="F12" i="6"/>
  <c r="E12" i="6"/>
  <c r="AB11" i="6"/>
  <c r="Z11" i="6"/>
  <c r="Y11" i="6"/>
  <c r="V11" i="6"/>
  <c r="U11" i="6"/>
  <c r="L11" i="6"/>
  <c r="J11" i="6"/>
  <c r="I11" i="6"/>
  <c r="F11" i="6"/>
  <c r="E11" i="6"/>
  <c r="AB10" i="6"/>
  <c r="Z10" i="6"/>
  <c r="Y10" i="6"/>
  <c r="V10" i="6"/>
  <c r="U10" i="6"/>
  <c r="L10" i="6"/>
  <c r="J10" i="6"/>
  <c r="I10" i="6"/>
  <c r="F10" i="6"/>
  <c r="E10" i="6"/>
  <c r="AB9" i="6"/>
  <c r="Z9" i="6"/>
  <c r="Y9" i="6"/>
  <c r="V9" i="6"/>
  <c r="U9" i="6"/>
  <c r="L9" i="6"/>
  <c r="J9" i="6"/>
  <c r="I9" i="6"/>
  <c r="F9" i="6"/>
  <c r="E9" i="6"/>
  <c r="AB8" i="6"/>
  <c r="Z8" i="6"/>
  <c r="Y8" i="6"/>
  <c r="V8" i="6"/>
  <c r="U8" i="6"/>
  <c r="L8" i="6"/>
  <c r="J8" i="6"/>
  <c r="I8" i="6"/>
  <c r="F8" i="6"/>
  <c r="E8" i="6"/>
  <c r="AB7" i="6"/>
  <c r="Z7" i="6"/>
  <c r="Y7" i="6"/>
  <c r="V7" i="6"/>
  <c r="U7" i="6"/>
  <c r="L7" i="6"/>
  <c r="J7" i="6"/>
  <c r="I7" i="6"/>
  <c r="F7" i="6"/>
  <c r="E7" i="6"/>
  <c r="AB6" i="6"/>
  <c r="Z6" i="6"/>
  <c r="Y6" i="6"/>
  <c r="V6" i="6"/>
  <c r="U6" i="6"/>
  <c r="L6" i="6"/>
  <c r="J6" i="6"/>
  <c r="I6" i="6"/>
  <c r="F6" i="6"/>
  <c r="E6" i="6"/>
  <c r="AB5" i="6"/>
  <c r="Z5" i="6"/>
  <c r="Y5" i="6"/>
  <c r="V5" i="6"/>
  <c r="U5" i="6"/>
  <c r="L5" i="6"/>
  <c r="J5" i="6"/>
  <c r="I5" i="6"/>
  <c r="F5" i="6"/>
  <c r="E5" i="6"/>
  <c r="AB4" i="6"/>
  <c r="Z4" i="6"/>
  <c r="Y4" i="6"/>
  <c r="V4" i="6"/>
  <c r="U4" i="6"/>
  <c r="L4" i="6"/>
  <c r="J4" i="6"/>
  <c r="I4" i="6"/>
  <c r="F4" i="6"/>
  <c r="E4" i="6"/>
  <c r="AB3" i="6"/>
  <c r="Z3" i="6"/>
  <c r="Y3" i="6"/>
  <c r="V3" i="6"/>
  <c r="U3" i="6"/>
  <c r="L3" i="6"/>
  <c r="J3" i="6"/>
  <c r="I3" i="6"/>
  <c r="F3" i="6"/>
  <c r="E3" i="6"/>
</calcChain>
</file>

<file path=xl/sharedStrings.xml><?xml version="1.0" encoding="utf-8"?>
<sst xmlns="http://schemas.openxmlformats.org/spreadsheetml/2006/main" count="109" uniqueCount="84">
  <si>
    <t>MOIS %</t>
  </si>
  <si>
    <t>1000 KERNEL WEIGHT</t>
  </si>
  <si>
    <t>GRAIN QUALITY</t>
  </si>
  <si>
    <t>L</t>
  </si>
  <si>
    <t>M</t>
  </si>
  <si>
    <t>S</t>
  </si>
  <si>
    <t>ASH (14%)</t>
  </si>
  <si>
    <t>ASH DB</t>
  </si>
  <si>
    <t>KERNEL SIZE DIST. (100G)</t>
  </si>
  <si>
    <t>MILLING</t>
  </si>
  <si>
    <t>SEMOLINA QUALITY</t>
  </si>
  <si>
    <t>ALVEOGRAPH</t>
  </si>
  <si>
    <t>SEMOLINA COLOR</t>
  </si>
  <si>
    <t>PASTA ANALYSIS</t>
  </si>
  <si>
    <t>PROT (AS IS)</t>
  </si>
  <si>
    <t>Prot DB</t>
  </si>
  <si>
    <t>ASH %</t>
  </si>
  <si>
    <t>TEST WEIGHT lb/bu</t>
  </si>
  <si>
    <t>TOTAL EXTRACT</t>
  </si>
  <si>
    <t>SEMOLINA EXTRACT</t>
  </si>
  <si>
    <t>ASH (AS IS)</t>
  </si>
  <si>
    <t>SPECKS</t>
  </si>
  <si>
    <t>WET GLUT 14% MB</t>
  </si>
  <si>
    <t>FALLING NUMBER</t>
  </si>
  <si>
    <t>P (mm)</t>
  </si>
  <si>
    <t>L (mm)</t>
  </si>
  <si>
    <t>Color    L*</t>
  </si>
  <si>
    <t>Color    a*</t>
  </si>
  <si>
    <t xml:space="preserve">Color    "b*" </t>
  </si>
  <si>
    <t>COLOR L</t>
  </si>
  <si>
    <t>COLOR a</t>
  </si>
  <si>
    <t>COLOR b</t>
  </si>
  <si>
    <t>COLOR SCORE</t>
  </si>
  <si>
    <t>COOKED WHT (g)</t>
  </si>
  <si>
    <t>COOK LOSS %</t>
  </si>
  <si>
    <t>FIRM (gcm)</t>
  </si>
  <si>
    <t>TEST WEIGHT kg/hl</t>
  </si>
  <si>
    <t>WET GLUT (AS-IS)</t>
  </si>
  <si>
    <t>W VALUE</t>
  </si>
  <si>
    <t>P/L RATIO</t>
  </si>
  <si>
    <t>ASH (12%)</t>
  </si>
  <si>
    <t>GLUT INDEX</t>
  </si>
  <si>
    <t>MIXOGRAPH</t>
  </si>
  <si>
    <t>ABS%</t>
  </si>
  <si>
    <t xml:space="preserve">MIXING PEAK TIME (MIN) </t>
  </si>
  <si>
    <t>MIDLINE PEAK VALUE (%)</t>
  </si>
  <si>
    <t>MIDLINE PEAK INTEGRAL VALUE (%)</t>
  </si>
  <si>
    <t>Flow Rate (g/sec)</t>
  </si>
  <si>
    <t>EXTRUSION</t>
  </si>
  <si>
    <t>Variety</t>
  </si>
  <si>
    <t>LOCATION</t>
  </si>
  <si>
    <t>SCORE            (1-8)</t>
  </si>
  <si>
    <t>PROT               (AS IS)</t>
  </si>
  <si>
    <t>PROT              (14%)</t>
  </si>
  <si>
    <t>UC DESERT GOLD</t>
  </si>
  <si>
    <t>UC DESERT KING</t>
  </si>
  <si>
    <t>UC DESERT KING HP</t>
  </si>
  <si>
    <t>TIBURON</t>
  </si>
  <si>
    <t>ALBERTO</t>
  </si>
  <si>
    <t>Dorato</t>
  </si>
  <si>
    <t>UC 1962</t>
  </si>
  <si>
    <t>UC 1963</t>
  </si>
  <si>
    <t>UC 1985</t>
  </si>
  <si>
    <t>UC 1986</t>
  </si>
  <si>
    <t>UC 1987</t>
  </si>
  <si>
    <t>UC 6002</t>
  </si>
  <si>
    <t>UC 6003</t>
  </si>
  <si>
    <t>UC 6004</t>
  </si>
  <si>
    <t>UC 6005</t>
  </si>
  <si>
    <t>UC 6006</t>
  </si>
  <si>
    <t>29.5</t>
  </si>
  <si>
    <t>30.5</t>
  </si>
  <si>
    <t>31</t>
  </si>
  <si>
    <t>32</t>
  </si>
  <si>
    <t>32.5</t>
  </si>
  <si>
    <t>31.5</t>
  </si>
  <si>
    <t>-</t>
  </si>
  <si>
    <t>ASH DB2</t>
  </si>
  <si>
    <t>Prot DB3</t>
  </si>
  <si>
    <t>MOIS %4</t>
  </si>
  <si>
    <t>Abs%5</t>
  </si>
  <si>
    <t>UC Number</t>
  </si>
  <si>
    <t>PROT % (12% MB)</t>
  </si>
  <si>
    <t>UC Westside Research and Extension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</si>
</sst>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7" fillId="0" borderId="0"/>
    <xf numFmtId="0" fontId="8" fillId="0" borderId="0"/>
  </cellStyleXfs>
  <cellXfs count="77">
    <xf numFmtId="0" fontId="0" fillId="0" borderId="0" xfId="0"/>
    <xf numFmtId="2" fontId="6" fillId="0" borderId="5" xfId="1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2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4" fontId="5" fillId="0" borderId="5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9" fontId="3" fillId="0" borderId="16" xfId="0" applyNumberFormat="1" applyFont="1" applyBorder="1" applyAlignment="1">
      <alignment horizontal="left" vertical="center" wrapText="1"/>
    </xf>
    <xf numFmtId="49" fontId="3" fillId="0" borderId="17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left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2" fontId="5" fillId="0" borderId="25" xfId="0" applyNumberFormat="1" applyFont="1" applyBorder="1" applyAlignment="1">
      <alignment horizontal="center"/>
    </xf>
    <xf numFmtId="2" fontId="6" fillId="0" borderId="26" xfId="1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164" fontId="5" fillId="0" borderId="26" xfId="0" applyNumberFormat="1" applyFont="1" applyBorder="1" applyAlignment="1">
      <alignment horizontal="center"/>
    </xf>
    <xf numFmtId="1" fontId="5" fillId="0" borderId="24" xfId="0" applyNumberFormat="1" applyFont="1" applyBorder="1" applyAlignment="1">
      <alignment horizontal="center"/>
    </xf>
    <xf numFmtId="1" fontId="5" fillId="0" borderId="25" xfId="0" applyNumberFormat="1" applyFont="1" applyBorder="1" applyAlignment="1">
      <alignment horizontal="center"/>
    </xf>
    <xf numFmtId="1" fontId="5" fillId="0" borderId="22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2" fontId="6" fillId="0" borderId="22" xfId="1" applyNumberFormat="1" applyFont="1" applyBorder="1" applyAlignment="1">
      <alignment horizontal="center"/>
    </xf>
    <xf numFmtId="164" fontId="6" fillId="0" borderId="22" xfId="1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3" fillId="0" borderId="10" xfId="0" applyFont="1" applyBorder="1" applyAlignment="1">
      <alignment horizontal="left"/>
    </xf>
  </cellXfs>
  <cellStyles count="5">
    <cellStyle name="Normal" xfId="0" builtinId="0"/>
    <cellStyle name="Normal 16" xfId="4" xr:uid="{D7939DBE-8AFA-44AA-A4E1-0A4643A5E761}"/>
    <cellStyle name="Normal 2" xfId="2" xr:uid="{00000000-0005-0000-0000-000001000000}"/>
    <cellStyle name="Normal 3" xfId="1" xr:uid="{00000000-0005-0000-0000-000002000000}"/>
    <cellStyle name="Normal 4" xfId="3" xr:uid="{00000000-0005-0000-0000-000003000000}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FF2BD"/>
      <color rgb="FF46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C43A9D-F0AB-4805-AAFF-6D30505C2C63}" name="Table1" displayName="Table1" ref="A2:AY18" totalsRowShown="0" dataDxfId="1" headerRowBorderDxfId="52" tableBorderDxfId="53">
  <autoFilter ref="A2:AY18" xr:uid="{17C43A9D-F0AB-4805-AAFF-6D30505C2C63}"/>
  <tableColumns count="51">
    <tableColumn id="3" xr3:uid="{2A8F3137-F948-4C95-B01E-420DFC403143}" name="Variety" dataDxfId="51"/>
    <tableColumn id="53" xr3:uid="{892EBA96-7F90-4042-BF53-6F7219861F57}" name="UC Number" dataDxfId="0"/>
    <tableColumn id="4" xr3:uid="{212D35AD-2C5E-46CB-BAC6-C52F0BCD7B93}" name="LOCATION" dataDxfId="50"/>
    <tableColumn id="5" xr3:uid="{C0CAB567-CA2B-4863-8009-8DE12FE20CEA}" name="PROT (AS IS)" dataDxfId="49"/>
    <tableColumn id="6" xr3:uid="{FBA6EDFC-BD9D-46D2-89ED-95F262F0EBD4}" name="PROT % (12% MB)" dataDxfId="48" dataCellStyle="Normal 3">
      <calculatedColumnFormula>88/(100-G3)*D3</calculatedColumnFormula>
    </tableColumn>
    <tableColumn id="7" xr3:uid="{3332E1EA-AA23-4ABE-972E-A5552D49571F}" name="Prot DB" dataDxfId="47" dataCellStyle="Normal 3">
      <calculatedColumnFormula>100/(100-G3)*D3</calculatedColumnFormula>
    </tableColumn>
    <tableColumn id="8" xr3:uid="{0DC3A684-9833-4835-B00E-1E8F9B507618}" name="MOIS %" dataDxfId="46"/>
    <tableColumn id="9" xr3:uid="{104756A4-4C0B-49CC-91C4-A3E0820EDCE3}" name="ASH %" dataDxfId="45"/>
    <tableColumn id="10" xr3:uid="{176659FA-4DC9-4494-A2FB-C8E49125B713}" name="ASH (12%)" dataDxfId="44">
      <calculatedColumnFormula>88/(100-G3)*H3</calculatedColumnFormula>
    </tableColumn>
    <tableColumn id="11" xr3:uid="{39B3CCC1-F138-495C-851C-145F879BBF1A}" name="ASH DB" dataDxfId="43">
      <calculatedColumnFormula>100/(100-G3)*H3</calculatedColumnFormula>
    </tableColumn>
    <tableColumn id="12" xr3:uid="{5F033F3A-9BC1-49A9-94BF-489A26B191CF}" name="TEST WEIGHT lb/bu" dataDxfId="42"/>
    <tableColumn id="13" xr3:uid="{10916F95-AE07-4C94-9B28-BEDC6CD1A45D}" name="TEST WEIGHT kg/hl" dataDxfId="41">
      <calculatedColumnFormula>K3*1.292+1.419</calculatedColumnFormula>
    </tableColumn>
    <tableColumn id="14" xr3:uid="{394E12B1-DEB3-4756-9148-E5FA22FB29A8}" name="1000 KERNEL WEIGHT" dataDxfId="40"/>
    <tableColumn id="15" xr3:uid="{AA971FA8-12BF-47FB-80B9-476B797962E6}" name="FALLING NUMBER" dataDxfId="39"/>
    <tableColumn id="16" xr3:uid="{5512158F-4949-42A9-B58E-D704024676AB}" name="L" dataDxfId="38"/>
    <tableColumn id="17" xr3:uid="{797BAC9D-BCB7-44B8-A252-A30B0B47B706}" name="M" dataDxfId="37"/>
    <tableColumn id="18" xr3:uid="{5135515E-91C4-4A67-AF12-179D0E86C613}" name="S" dataDxfId="36"/>
    <tableColumn id="19" xr3:uid="{42458874-026A-4DA9-87A3-63EFE5F8D624}" name="TOTAL EXTRACT" dataDxfId="35"/>
    <tableColumn id="20" xr3:uid="{14159235-03BF-4D9B-83F8-1D9E45A43F93}" name="SEMOLINA EXTRACT" dataDxfId="34"/>
    <tableColumn id="21" xr3:uid="{068B74EC-AD70-449C-9B2C-28892B26D6AF}" name="ASH (AS IS)" dataDxfId="33"/>
    <tableColumn id="22" xr3:uid="{AF5695D8-C8E8-4B76-8501-9792C2B52F83}" name="ASH (14%)" dataDxfId="32" dataCellStyle="Normal 3">
      <calculatedColumnFormula>86/(100-AA3)*T3</calculatedColumnFormula>
    </tableColumn>
    <tableColumn id="23" xr3:uid="{9CB0AE63-E06A-446D-A3F6-F6F257ADBEA9}" name="ASH DB2" dataDxfId="31" dataCellStyle="Normal 3">
      <calculatedColumnFormula>100/(100-AA3)*T3</calculatedColumnFormula>
    </tableColumn>
    <tableColumn id="24" xr3:uid="{DE0A2D2D-B935-488B-9B49-4C080EAA89B9}" name="SPECKS" dataDxfId="30"/>
    <tableColumn id="25" xr3:uid="{EF0B1A34-CFF1-49BD-B2C8-56D0D599D459}" name="PROT               (AS IS)" dataDxfId="29"/>
    <tableColumn id="26" xr3:uid="{05DAA6A2-3A30-434E-B071-EAA553E44EF9}" name="PROT              (14%)" dataDxfId="28" dataCellStyle="Normal 3">
      <calculatedColumnFormula>86/(100-AA3)*X3</calculatedColumnFormula>
    </tableColumn>
    <tableColumn id="27" xr3:uid="{3E102D8D-B587-4C7E-8C6A-428D9745FFBB}" name="Prot DB3" dataDxfId="27" dataCellStyle="Normal 3">
      <calculatedColumnFormula>100/(100-AA3)*X3</calculatedColumnFormula>
    </tableColumn>
    <tableColumn id="28" xr3:uid="{C7FB4673-69CE-4277-9505-A2B2249C3CCE}" name="MOIS %4" dataDxfId="26"/>
    <tableColumn id="29" xr3:uid="{D9CFA6E8-F495-44D2-9B42-1CFCBF3A99BA}" name="WET GLUT 14% MB" dataDxfId="25" dataCellStyle="Normal 3">
      <calculatedColumnFormula>86/(100-AA3)*AC3</calculatedColumnFormula>
    </tableColumn>
    <tableColumn id="30" xr3:uid="{D3772074-0E1D-4997-921C-6197343F7023}" name="WET GLUT (AS-IS)" dataDxfId="24"/>
    <tableColumn id="31" xr3:uid="{F55454B5-7F82-43B5-B82B-521D2229BA4D}" name="GLUT INDEX" dataDxfId="23"/>
    <tableColumn id="32" xr3:uid="{F332C78F-57D9-45DF-8715-27123380B283}" name="P (mm)" dataDxfId="22"/>
    <tableColumn id="33" xr3:uid="{078552BF-A2E7-428C-B734-6AD6B420709A}" name="L (mm)" dataDxfId="21"/>
    <tableColumn id="34" xr3:uid="{132A7B88-81CA-4E5D-9C5A-C5877CEFAAFC}" name="W VALUE" dataDxfId="20"/>
    <tableColumn id="35" xr3:uid="{4098F0D3-D7CD-4D80-8448-781D08A37C04}" name="P/L RATIO" dataDxfId="19"/>
    <tableColumn id="36" xr3:uid="{AB95D526-86A6-44A5-A13A-449D0214FD9B}" name="ABS%" dataDxfId="18"/>
    <tableColumn id="37" xr3:uid="{B2EDFC54-965E-498F-8C0E-A447E6A9A9B7}" name="MIXING PEAK TIME (MIN) " dataDxfId="17"/>
    <tableColumn id="38" xr3:uid="{E329C8D2-903B-41FB-868C-4703970D1131}" name="MIDLINE PEAK VALUE (%)" dataDxfId="16"/>
    <tableColumn id="39" xr3:uid="{4B681192-83E0-4A8C-8971-E1854EEF5B62}" name="MIDLINE PEAK INTEGRAL VALUE (%)" dataDxfId="15"/>
    <tableColumn id="40" xr3:uid="{A707B852-2510-45B8-96D4-E7CE64D274B0}" name="SCORE            (1-8)" dataDxfId="14"/>
    <tableColumn id="41" xr3:uid="{D3AA2101-6975-49BC-9CDC-9467C845CF20}" name="Color    L*" dataDxfId="13"/>
    <tableColumn id="42" xr3:uid="{3FCC3099-49DA-4AFB-8FF3-48532533259F}" name="Color    a*" dataDxfId="12"/>
    <tableColumn id="43" xr3:uid="{80371260-C00A-4866-8A20-142367B63B9A}" name="Color    &quot;b*&quot; " dataDxfId="11"/>
    <tableColumn id="44" xr3:uid="{8612092B-FB34-4607-B8D7-CF4EE731DAEF}" name="Abs%5" dataDxfId="10"/>
    <tableColumn id="45" xr3:uid="{9213E502-2476-47DF-844C-0EDFF5628AE1}" name="Flow Rate (g/sec)" dataDxfId="9"/>
    <tableColumn id="46" xr3:uid="{B9A34BBD-3C13-4339-9799-494940945B4E}" name="COLOR L" dataDxfId="8"/>
    <tableColumn id="47" xr3:uid="{DB54670D-066B-4403-83E8-F3A1C797ED4B}" name="COLOR a" dataDxfId="7"/>
    <tableColumn id="48" xr3:uid="{D58A5E59-4B38-4E04-BE24-27C8F51EFD4F}" name="COLOR b" dataDxfId="6"/>
    <tableColumn id="49" xr3:uid="{0D1E1F1F-2096-4027-A2E6-37198A93CCEB}" name="COLOR SCORE" dataDxfId="5"/>
    <tableColumn id="50" xr3:uid="{98957A20-5CEE-4E24-A137-B9B297B29F03}" name="COOKED WHT (g)" dataDxfId="4"/>
    <tableColumn id="51" xr3:uid="{66CA81D4-A5D2-43F4-A137-127E46D24244}" name="COOK LOSS %" dataDxfId="3"/>
    <tableColumn id="52" xr3:uid="{7415B8DD-9C7E-469C-942A-97DE7F2D63BB}" name="FIRM (gcm)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E5E15-85C2-4805-8C39-648513B25046}">
  <sheetPr>
    <pageSetUpPr fitToPage="1"/>
  </sheetPr>
  <dimension ref="A1:AY18"/>
  <sheetViews>
    <sheetView tabSelected="1" zoomScaleNormal="100" workbookViewId="0">
      <selection activeCell="A2" sqref="A2"/>
    </sheetView>
  </sheetViews>
  <sheetFormatPr defaultRowHeight="14.5" x14ac:dyDescent="0.35"/>
  <cols>
    <col min="1" max="1" width="18.08984375" bestFit="1" customWidth="1"/>
    <col min="2" max="2" width="9.26953125" bestFit="1" customWidth="1"/>
    <col min="3" max="3" width="34.36328125" bestFit="1" customWidth="1"/>
    <col min="4" max="4" width="13.54296875" customWidth="1"/>
    <col min="5" max="5" width="20.6328125" customWidth="1"/>
    <col min="6" max="6" width="9" customWidth="1"/>
    <col min="7" max="7" width="9.81640625" customWidth="1"/>
    <col min="8" max="8" width="8.90625" customWidth="1"/>
    <col min="9" max="9" width="11.90625" customWidth="1"/>
    <col min="10" max="10" width="9.26953125" customWidth="1"/>
    <col min="11" max="11" width="18.453125" customWidth="1"/>
    <col min="12" max="12" width="18.81640625" customWidth="1"/>
    <col min="13" max="13" width="21" customWidth="1"/>
    <col min="14" max="14" width="17.90625" customWidth="1"/>
    <col min="18" max="18" width="17.1796875" customWidth="1"/>
    <col min="19" max="19" width="20.36328125" customWidth="1"/>
    <col min="20" max="20" width="12.26953125" customWidth="1"/>
    <col min="21" max="21" width="11.90625" customWidth="1"/>
    <col min="22" max="22" width="10.26953125" customWidth="1"/>
    <col min="23" max="23" width="9.54296875" customWidth="1"/>
    <col min="24" max="24" width="19.26953125" customWidth="1"/>
    <col min="25" max="25" width="18.453125" customWidth="1"/>
    <col min="26" max="26" width="10" customWidth="1"/>
    <col min="27" max="27" width="10.81640625" customWidth="1"/>
    <col min="28" max="28" width="19.08984375" customWidth="1"/>
    <col min="29" max="29" width="17.6328125" customWidth="1"/>
    <col min="30" max="30" width="13" customWidth="1"/>
    <col min="33" max="33" width="10.6328125" customWidth="1"/>
    <col min="34" max="34" width="11.453125" customWidth="1"/>
    <col min="36" max="36" width="23.7265625" customWidth="1"/>
    <col min="37" max="37" width="24.453125" customWidth="1"/>
    <col min="38" max="38" width="33.453125" customWidth="1"/>
    <col min="39" max="39" width="17.1796875" customWidth="1"/>
    <col min="40" max="40" width="10.81640625" customWidth="1"/>
    <col min="41" max="41" width="10.54296875" customWidth="1"/>
    <col min="42" max="42" width="12.81640625" customWidth="1"/>
    <col min="44" max="44" width="15.54296875" customWidth="1"/>
    <col min="45" max="45" width="10.6328125" customWidth="1"/>
    <col min="46" max="47" width="10.36328125" customWidth="1"/>
    <col min="48" max="48" width="15.453125" customWidth="1"/>
    <col min="49" max="49" width="17.1796875" customWidth="1"/>
    <col min="50" max="50" width="15.54296875" customWidth="1"/>
    <col min="51" max="51" width="11.7265625" customWidth="1"/>
  </cols>
  <sheetData>
    <row r="1" spans="1:51" ht="15" thickBot="1" x14ac:dyDescent="0.4">
      <c r="A1" s="30"/>
      <c r="B1" s="76"/>
      <c r="C1" s="23"/>
      <c r="D1" s="31" t="s">
        <v>2</v>
      </c>
      <c r="E1" s="32"/>
      <c r="F1" s="32"/>
      <c r="G1" s="32"/>
      <c r="H1" s="32"/>
      <c r="I1" s="32"/>
      <c r="J1" s="32"/>
      <c r="K1" s="32"/>
      <c r="L1" s="32"/>
      <c r="M1" s="32"/>
      <c r="N1" s="33"/>
      <c r="O1" s="37" t="s">
        <v>8</v>
      </c>
      <c r="P1" s="37"/>
      <c r="Q1" s="37"/>
      <c r="R1" s="36" t="s">
        <v>9</v>
      </c>
      <c r="S1" s="36"/>
      <c r="T1" s="31" t="s">
        <v>10</v>
      </c>
      <c r="U1" s="32"/>
      <c r="V1" s="32"/>
      <c r="W1" s="32"/>
      <c r="X1" s="32"/>
      <c r="Y1" s="32"/>
      <c r="Z1" s="32"/>
      <c r="AA1" s="32"/>
      <c r="AB1" s="32"/>
      <c r="AC1" s="32"/>
      <c r="AD1" s="32"/>
      <c r="AE1" s="36" t="s">
        <v>11</v>
      </c>
      <c r="AF1" s="36"/>
      <c r="AG1" s="36"/>
      <c r="AH1" s="36"/>
      <c r="AI1" s="31" t="s">
        <v>42</v>
      </c>
      <c r="AJ1" s="32"/>
      <c r="AK1" s="32"/>
      <c r="AL1" s="32"/>
      <c r="AM1" s="33"/>
      <c r="AN1" s="34" t="s">
        <v>12</v>
      </c>
      <c r="AO1" s="35"/>
      <c r="AP1" s="35"/>
      <c r="AQ1" s="38" t="s">
        <v>48</v>
      </c>
      <c r="AR1" s="39"/>
      <c r="AS1" s="36" t="s">
        <v>13</v>
      </c>
      <c r="AT1" s="36"/>
      <c r="AU1" s="36"/>
      <c r="AV1" s="36"/>
      <c r="AW1" s="36"/>
      <c r="AX1" s="36"/>
      <c r="AY1" s="36"/>
    </row>
    <row r="2" spans="1:51" ht="26.5" thickBot="1" x14ac:dyDescent="0.4">
      <c r="A2" s="41" t="s">
        <v>49</v>
      </c>
      <c r="B2" s="40" t="s">
        <v>81</v>
      </c>
      <c r="C2" s="42" t="s">
        <v>50</v>
      </c>
      <c r="D2" s="43" t="s">
        <v>14</v>
      </c>
      <c r="E2" s="44" t="s">
        <v>82</v>
      </c>
      <c r="F2" s="44" t="s">
        <v>15</v>
      </c>
      <c r="G2" s="43" t="s">
        <v>0</v>
      </c>
      <c r="H2" s="44" t="s">
        <v>16</v>
      </c>
      <c r="I2" s="44" t="s">
        <v>40</v>
      </c>
      <c r="J2" s="44" t="s">
        <v>7</v>
      </c>
      <c r="K2" s="44" t="s">
        <v>17</v>
      </c>
      <c r="L2" s="44" t="s">
        <v>36</v>
      </c>
      <c r="M2" s="44" t="s">
        <v>1</v>
      </c>
      <c r="N2" s="44" t="s">
        <v>23</v>
      </c>
      <c r="O2" s="44" t="s">
        <v>3</v>
      </c>
      <c r="P2" s="44" t="s">
        <v>4</v>
      </c>
      <c r="Q2" s="44" t="s">
        <v>5</v>
      </c>
      <c r="R2" s="44" t="s">
        <v>18</v>
      </c>
      <c r="S2" s="44" t="s">
        <v>19</v>
      </c>
      <c r="T2" s="45" t="s">
        <v>20</v>
      </c>
      <c r="U2" s="44" t="s">
        <v>6</v>
      </c>
      <c r="V2" s="44" t="s">
        <v>77</v>
      </c>
      <c r="W2" s="44" t="s">
        <v>21</v>
      </c>
      <c r="X2" s="44" t="s">
        <v>52</v>
      </c>
      <c r="Y2" s="44" t="s">
        <v>53</v>
      </c>
      <c r="Z2" s="44" t="s">
        <v>78</v>
      </c>
      <c r="AA2" s="44" t="s">
        <v>79</v>
      </c>
      <c r="AB2" s="44" t="s">
        <v>22</v>
      </c>
      <c r="AC2" s="44" t="s">
        <v>37</v>
      </c>
      <c r="AD2" s="46" t="s">
        <v>41</v>
      </c>
      <c r="AE2" s="44" t="s">
        <v>24</v>
      </c>
      <c r="AF2" s="44" t="s">
        <v>25</v>
      </c>
      <c r="AG2" s="44" t="s">
        <v>38</v>
      </c>
      <c r="AH2" s="46" t="s">
        <v>39</v>
      </c>
      <c r="AI2" s="47" t="s">
        <v>43</v>
      </c>
      <c r="AJ2" s="48" t="s">
        <v>44</v>
      </c>
      <c r="AK2" s="48" t="s">
        <v>45</v>
      </c>
      <c r="AL2" s="49" t="s">
        <v>46</v>
      </c>
      <c r="AM2" s="49" t="s">
        <v>51</v>
      </c>
      <c r="AN2" s="50" t="s">
        <v>26</v>
      </c>
      <c r="AO2" s="43" t="s">
        <v>27</v>
      </c>
      <c r="AP2" s="43" t="s">
        <v>28</v>
      </c>
      <c r="AQ2" s="44" t="s">
        <v>80</v>
      </c>
      <c r="AR2" s="44" t="s">
        <v>47</v>
      </c>
      <c r="AS2" s="43" t="s">
        <v>29</v>
      </c>
      <c r="AT2" s="43" t="s">
        <v>30</v>
      </c>
      <c r="AU2" s="43" t="s">
        <v>31</v>
      </c>
      <c r="AV2" s="51" t="s">
        <v>32</v>
      </c>
      <c r="AW2" s="51" t="s">
        <v>33</v>
      </c>
      <c r="AX2" s="44" t="s">
        <v>34</v>
      </c>
      <c r="AY2" s="52" t="s">
        <v>35</v>
      </c>
    </row>
    <row r="3" spans="1:51" x14ac:dyDescent="0.35">
      <c r="A3" s="21" t="s">
        <v>54</v>
      </c>
      <c r="B3" s="20">
        <v>1850</v>
      </c>
      <c r="C3" s="24" t="s">
        <v>83</v>
      </c>
      <c r="D3" s="10">
        <v>11.2</v>
      </c>
      <c r="E3" s="1">
        <f t="shared" ref="E3:E18" si="0">88/(100-G3)*D3</f>
        <v>11.060570832681584</v>
      </c>
      <c r="F3" s="1">
        <f t="shared" ref="F3:F18" si="1">100/(100-G3)*D3</f>
        <v>12.568830491683618</v>
      </c>
      <c r="G3" s="3">
        <v>10.890675091762347</v>
      </c>
      <c r="H3" s="3">
        <v>1.7957687822754864</v>
      </c>
      <c r="I3" s="2">
        <f t="shared" ref="I3:I18" si="2">88/(100-G3)*H3</f>
        <v>1.7734131978103904</v>
      </c>
      <c r="J3" s="2">
        <f t="shared" ref="J3:J18" si="3">100/(100-G3)*H3</f>
        <v>2.0152422702390802</v>
      </c>
      <c r="K3" s="6">
        <v>62.583421516754846</v>
      </c>
      <c r="L3" s="26">
        <f>K3*1.292+1.419</f>
        <v>82.276780599647267</v>
      </c>
      <c r="M3" s="6">
        <v>46.948356807511736</v>
      </c>
      <c r="N3" s="19">
        <v>364</v>
      </c>
      <c r="O3" s="18">
        <v>90.81</v>
      </c>
      <c r="P3" s="12">
        <v>9.06</v>
      </c>
      <c r="Q3" s="19">
        <v>0.15</v>
      </c>
      <c r="R3" s="27">
        <v>67.795158594217554</v>
      </c>
      <c r="S3" s="28">
        <v>58.75105763873124</v>
      </c>
      <c r="T3" s="11">
        <v>0.8041946794479552</v>
      </c>
      <c r="U3" s="4">
        <f t="shared" ref="U3:U18" si="4">86/(100-AA3)*T3</f>
        <v>0.80139910118799718</v>
      </c>
      <c r="V3" s="4">
        <f t="shared" ref="V3:V18" si="5">100/(100-AA3)*T3</f>
        <v>0.93185941998604316</v>
      </c>
      <c r="W3" s="12">
        <v>13</v>
      </c>
      <c r="X3" s="6">
        <v>9.7999999999999989</v>
      </c>
      <c r="Y3" s="29">
        <f t="shared" ref="Y3:Y18" si="6">86/(100-AA3)*X3</f>
        <v>9.7659327925840085</v>
      </c>
      <c r="Z3" s="29">
        <f t="shared" ref="Z3:Z18" si="7">100/(100-AA3)*X3</f>
        <v>11.355735805330243</v>
      </c>
      <c r="AA3" s="6">
        <v>13.7</v>
      </c>
      <c r="AB3" s="1">
        <f>86/(100-AA3)*AC3</f>
        <v>23.517960602549245</v>
      </c>
      <c r="AC3" s="3">
        <v>23.599999999999994</v>
      </c>
      <c r="AD3" s="13">
        <v>97.46296795044438</v>
      </c>
      <c r="AE3" s="8">
        <v>57</v>
      </c>
      <c r="AF3" s="5">
        <v>96</v>
      </c>
      <c r="AG3" s="5">
        <v>144</v>
      </c>
      <c r="AH3" s="14">
        <v>0.59</v>
      </c>
      <c r="AI3" s="10">
        <v>58.24889918887601</v>
      </c>
      <c r="AJ3" s="5">
        <v>3.43</v>
      </c>
      <c r="AK3" s="3">
        <v>46.161999999999999</v>
      </c>
      <c r="AL3" s="7">
        <v>125.16800000000001</v>
      </c>
      <c r="AM3" s="9">
        <v>6</v>
      </c>
      <c r="AN3" s="11">
        <v>87.4</v>
      </c>
      <c r="AO3" s="3">
        <v>-4.0999999999999996</v>
      </c>
      <c r="AP3" s="7">
        <v>28.41</v>
      </c>
      <c r="AQ3" s="16" t="s">
        <v>70</v>
      </c>
      <c r="AR3" s="7" t="s">
        <v>76</v>
      </c>
      <c r="AS3" s="10">
        <v>59.19</v>
      </c>
      <c r="AT3" s="3">
        <v>-0.03</v>
      </c>
      <c r="AU3" s="3">
        <v>36.409999999999997</v>
      </c>
      <c r="AV3" s="6">
        <v>8</v>
      </c>
      <c r="AW3" s="6">
        <v>28.31</v>
      </c>
      <c r="AX3" s="3">
        <v>8.0160320641283693</v>
      </c>
      <c r="AY3" s="13">
        <v>5.86</v>
      </c>
    </row>
    <row r="4" spans="1:51" x14ac:dyDescent="0.35">
      <c r="A4" s="22" t="s">
        <v>55</v>
      </c>
      <c r="B4" s="15">
        <v>1375</v>
      </c>
      <c r="C4" s="25" t="s">
        <v>83</v>
      </c>
      <c r="D4" s="10">
        <v>11.5</v>
      </c>
      <c r="E4" s="1">
        <f t="shared" si="0"/>
        <v>11.419201014584653</v>
      </c>
      <c r="F4" s="1">
        <f t="shared" si="1"/>
        <v>12.976364789300742</v>
      </c>
      <c r="G4" s="3">
        <v>11.377337284152432</v>
      </c>
      <c r="H4" s="3">
        <v>1.643305944900866</v>
      </c>
      <c r="I4" s="2">
        <f t="shared" si="2"/>
        <v>1.6317600794160836</v>
      </c>
      <c r="J4" s="2">
        <f t="shared" si="3"/>
        <v>1.8542728175182768</v>
      </c>
      <c r="K4" s="6">
        <v>64.032451499118167</v>
      </c>
      <c r="L4" s="26">
        <f t="shared" ref="L4:L18" si="8">K4*1.292+1.419</f>
        <v>84.148927336860666</v>
      </c>
      <c r="M4" s="6">
        <v>52.910052910052904</v>
      </c>
      <c r="N4" s="19">
        <v>460</v>
      </c>
      <c r="O4" s="18">
        <v>97.19</v>
      </c>
      <c r="P4" s="12">
        <v>2.96</v>
      </c>
      <c r="Q4" s="19">
        <v>0</v>
      </c>
      <c r="R4" s="27">
        <v>71.202163181647606</v>
      </c>
      <c r="S4" s="28">
        <v>63.586763021910883</v>
      </c>
      <c r="T4" s="11">
        <v>0.75451540747172641</v>
      </c>
      <c r="U4" s="4">
        <f t="shared" si="4"/>
        <v>0.7553937723232651</v>
      </c>
      <c r="V4" s="4">
        <f t="shared" si="5"/>
        <v>0.87836485153868027</v>
      </c>
      <c r="W4" s="12">
        <v>7</v>
      </c>
      <c r="X4" s="6">
        <v>10.5</v>
      </c>
      <c r="Y4" s="29">
        <f t="shared" si="6"/>
        <v>10.512223515715949</v>
      </c>
      <c r="Z4" s="29">
        <f t="shared" si="7"/>
        <v>12.223515715948777</v>
      </c>
      <c r="AA4" s="6">
        <v>14.1</v>
      </c>
      <c r="AB4" s="1">
        <f t="shared" ref="AB4:AB18" si="9">86/(100-AA4)*AC4</f>
        <v>27.18160651920838</v>
      </c>
      <c r="AC4" s="3">
        <v>27.15</v>
      </c>
      <c r="AD4" s="13">
        <v>81.584839602670584</v>
      </c>
      <c r="AE4" s="8">
        <v>75</v>
      </c>
      <c r="AF4" s="5">
        <v>99</v>
      </c>
      <c r="AG4" s="5">
        <v>208</v>
      </c>
      <c r="AH4" s="14">
        <v>0.76</v>
      </c>
      <c r="AI4" s="10">
        <v>59.368335273573926</v>
      </c>
      <c r="AJ4" s="5">
        <v>3.5</v>
      </c>
      <c r="AK4" s="3">
        <v>50.91</v>
      </c>
      <c r="AL4" s="7">
        <v>139.93299999999999</v>
      </c>
      <c r="AM4" s="9">
        <v>7</v>
      </c>
      <c r="AN4" s="11">
        <v>87.64</v>
      </c>
      <c r="AO4" s="3">
        <v>-3.65</v>
      </c>
      <c r="AP4" s="7">
        <v>26.22</v>
      </c>
      <c r="AQ4" s="16" t="s">
        <v>71</v>
      </c>
      <c r="AR4" s="7">
        <v>3.2604444444444445</v>
      </c>
      <c r="AS4" s="10">
        <v>59.49</v>
      </c>
      <c r="AT4" s="3">
        <v>-0.77</v>
      </c>
      <c r="AU4" s="3">
        <v>41.32</v>
      </c>
      <c r="AV4" s="6">
        <v>10</v>
      </c>
      <c r="AW4" s="6">
        <v>29.61</v>
      </c>
      <c r="AX4" s="3">
        <v>7.3267326732674167</v>
      </c>
      <c r="AY4" s="13">
        <v>5.7</v>
      </c>
    </row>
    <row r="5" spans="1:51" x14ac:dyDescent="0.35">
      <c r="A5" s="22" t="s">
        <v>56</v>
      </c>
      <c r="B5" s="15">
        <v>1627</v>
      </c>
      <c r="C5" s="25" t="s">
        <v>83</v>
      </c>
      <c r="D5" s="10">
        <v>13.2</v>
      </c>
      <c r="E5" s="1">
        <f t="shared" si="0"/>
        <v>12.953055803193594</v>
      </c>
      <c r="F5" s="1">
        <f t="shared" si="1"/>
        <v>14.719381594538174</v>
      </c>
      <c r="G5" s="3">
        <v>10.322319485908039</v>
      </c>
      <c r="H5" s="3">
        <v>1.7844372552357795</v>
      </c>
      <c r="I5" s="2">
        <f t="shared" si="2"/>
        <v>1.7510541927550503</v>
      </c>
      <c r="J5" s="2">
        <f t="shared" si="3"/>
        <v>1.9898343099489206</v>
      </c>
      <c r="K5" s="6">
        <v>62.668077601410936</v>
      </c>
      <c r="L5" s="26">
        <f t="shared" si="8"/>
        <v>82.386156261022933</v>
      </c>
      <c r="M5" s="6">
        <v>45.248868778280539</v>
      </c>
      <c r="N5" s="19">
        <v>484</v>
      </c>
      <c r="O5" s="18">
        <v>89.38</v>
      </c>
      <c r="P5" s="12">
        <v>10.67</v>
      </c>
      <c r="Q5" s="19">
        <v>0</v>
      </c>
      <c r="R5" s="27">
        <v>72.021560240154983</v>
      </c>
      <c r="S5" s="28">
        <v>63.890434082059343</v>
      </c>
      <c r="T5" s="11">
        <v>0.79098346742706271</v>
      </c>
      <c r="U5" s="4">
        <f t="shared" si="4"/>
        <v>0.79144360906023725</v>
      </c>
      <c r="V5" s="4">
        <f t="shared" si="5"/>
        <v>0.92028326634911306</v>
      </c>
      <c r="W5" s="12">
        <v>7</v>
      </c>
      <c r="X5" s="6">
        <v>11.799999999999999</v>
      </c>
      <c r="Y5" s="29">
        <f t="shared" si="6"/>
        <v>11.806864456079115</v>
      </c>
      <c r="Z5" s="29">
        <f t="shared" si="7"/>
        <v>13.728912158231529</v>
      </c>
      <c r="AA5" s="6">
        <v>14.05</v>
      </c>
      <c r="AB5" s="1">
        <f t="shared" si="9"/>
        <v>30.917975567190226</v>
      </c>
      <c r="AC5" s="3">
        <v>30.9</v>
      </c>
      <c r="AD5" s="13">
        <v>77.02241307080017</v>
      </c>
      <c r="AE5" s="8">
        <v>76</v>
      </c>
      <c r="AF5" s="5">
        <v>121</v>
      </c>
      <c r="AG5" s="5">
        <v>228</v>
      </c>
      <c r="AH5" s="14">
        <v>0.63</v>
      </c>
      <c r="AI5" s="10">
        <v>61.310296684118676</v>
      </c>
      <c r="AJ5" s="5">
        <v>2.89</v>
      </c>
      <c r="AK5" s="3">
        <v>56.545000000000002</v>
      </c>
      <c r="AL5" s="7">
        <v>116.598</v>
      </c>
      <c r="AM5" s="9">
        <v>7</v>
      </c>
      <c r="AN5" s="11">
        <v>87.08</v>
      </c>
      <c r="AO5" s="3">
        <v>-3.88</v>
      </c>
      <c r="AP5" s="7">
        <v>27.78</v>
      </c>
      <c r="AQ5" s="16" t="s">
        <v>71</v>
      </c>
      <c r="AR5" s="7">
        <v>3.064222222222222</v>
      </c>
      <c r="AS5" s="10">
        <v>49.03</v>
      </c>
      <c r="AT5" s="3">
        <v>-0.14000000000000001</v>
      </c>
      <c r="AU5" s="3">
        <v>39.46</v>
      </c>
      <c r="AV5" s="6">
        <v>8.5</v>
      </c>
      <c r="AW5" s="6">
        <v>29.54</v>
      </c>
      <c r="AX5" s="3">
        <v>6.8520357497517148</v>
      </c>
      <c r="AY5" s="13">
        <v>6.42</v>
      </c>
    </row>
    <row r="6" spans="1:51" x14ac:dyDescent="0.35">
      <c r="A6" s="22" t="s">
        <v>57</v>
      </c>
      <c r="B6" s="15">
        <v>1640</v>
      </c>
      <c r="C6" s="25" t="s">
        <v>83</v>
      </c>
      <c r="D6" s="10">
        <v>12.7</v>
      </c>
      <c r="E6" s="1">
        <f t="shared" si="0"/>
        <v>12.534505966587112</v>
      </c>
      <c r="F6" s="1">
        <f t="shared" si="1"/>
        <v>14.243756780212628</v>
      </c>
      <c r="G6" s="3">
        <v>10.838129322435563</v>
      </c>
      <c r="H6" s="3">
        <v>1.6010311726195372</v>
      </c>
      <c r="I6" s="2">
        <f t="shared" si="2"/>
        <v>1.5801680933772875</v>
      </c>
      <c r="J6" s="2">
        <f t="shared" si="3"/>
        <v>1.7956455606560084</v>
      </c>
      <c r="K6" s="6">
        <v>63.754497354497353</v>
      </c>
      <c r="L6" s="26">
        <f t="shared" si="8"/>
        <v>83.789810582010574</v>
      </c>
      <c r="M6" s="6">
        <v>52.356020942408378</v>
      </c>
      <c r="N6" s="19">
        <v>513</v>
      </c>
      <c r="O6" s="18">
        <v>96.88</v>
      </c>
      <c r="P6" s="12">
        <v>3.12</v>
      </c>
      <c r="Q6" s="19">
        <v>0.17</v>
      </c>
      <c r="R6" s="27">
        <v>72.535890879786706</v>
      </c>
      <c r="S6" s="28">
        <v>65.712892859630102</v>
      </c>
      <c r="T6" s="11">
        <v>0.7148610551751946</v>
      </c>
      <c r="U6" s="4">
        <f t="shared" si="4"/>
        <v>0.71569325663639971</v>
      </c>
      <c r="V6" s="4">
        <f t="shared" si="5"/>
        <v>0.83220146120511584</v>
      </c>
      <c r="W6" s="12">
        <v>7</v>
      </c>
      <c r="X6" s="6">
        <v>10.899999999999999</v>
      </c>
      <c r="Y6" s="29">
        <f t="shared" si="6"/>
        <v>10.912689173457508</v>
      </c>
      <c r="Z6" s="29">
        <f t="shared" si="7"/>
        <v>12.689173457508728</v>
      </c>
      <c r="AA6" s="6">
        <v>14.1</v>
      </c>
      <c r="AB6" s="1">
        <f t="shared" si="9"/>
        <v>27.632130384167638</v>
      </c>
      <c r="AC6" s="3">
        <v>27.6</v>
      </c>
      <c r="AD6" s="13">
        <v>91.484624377684668</v>
      </c>
      <c r="AE6" s="8">
        <v>88</v>
      </c>
      <c r="AF6" s="5">
        <v>85</v>
      </c>
      <c r="AG6" s="5">
        <v>233</v>
      </c>
      <c r="AH6" s="14">
        <v>1.04</v>
      </c>
      <c r="AI6" s="10">
        <v>59.969033760186264</v>
      </c>
      <c r="AJ6" s="5">
        <v>2.69</v>
      </c>
      <c r="AK6" s="3">
        <v>51.863</v>
      </c>
      <c r="AL6" s="7">
        <v>105.59699999999999</v>
      </c>
      <c r="AM6" s="9">
        <v>7</v>
      </c>
      <c r="AN6" s="11">
        <v>86.73</v>
      </c>
      <c r="AO6" s="3">
        <v>-3.87</v>
      </c>
      <c r="AP6" s="7">
        <v>31.4</v>
      </c>
      <c r="AQ6" s="16" t="s">
        <v>72</v>
      </c>
      <c r="AR6" s="7">
        <v>2.8995555555555552</v>
      </c>
      <c r="AS6" s="10">
        <v>59.48</v>
      </c>
      <c r="AT6" s="3">
        <v>-0.64</v>
      </c>
      <c r="AU6" s="3">
        <v>43.95</v>
      </c>
      <c r="AV6" s="6">
        <v>10</v>
      </c>
      <c r="AW6" s="6">
        <v>28.99</v>
      </c>
      <c r="AX6" s="3">
        <v>7.0281124497992238</v>
      </c>
      <c r="AY6" s="13">
        <v>6.11</v>
      </c>
    </row>
    <row r="7" spans="1:51" x14ac:dyDescent="0.35">
      <c r="A7" s="22" t="s">
        <v>58</v>
      </c>
      <c r="B7" s="15">
        <v>1813</v>
      </c>
      <c r="C7" s="25" t="s">
        <v>83</v>
      </c>
      <c r="D7" s="10">
        <v>12.1</v>
      </c>
      <c r="E7" s="1">
        <f t="shared" si="0"/>
        <v>12.029600000000011</v>
      </c>
      <c r="F7" s="1">
        <f t="shared" si="1"/>
        <v>13.670000000000014</v>
      </c>
      <c r="G7" s="3">
        <v>11.485003657644569</v>
      </c>
      <c r="H7" s="3">
        <v>1.667953149645985</v>
      </c>
      <c r="I7" s="2">
        <f t="shared" si="2"/>
        <v>1.6582486949571373</v>
      </c>
      <c r="J7" s="2">
        <f t="shared" si="3"/>
        <v>1.884373516996747</v>
      </c>
      <c r="K7" s="6">
        <v>63.054673721340379</v>
      </c>
      <c r="L7" s="26">
        <f t="shared" si="8"/>
        <v>82.885638447971772</v>
      </c>
      <c r="M7" s="6">
        <v>51.282051282051277</v>
      </c>
      <c r="N7" s="19">
        <v>443</v>
      </c>
      <c r="O7" s="18">
        <v>94.98</v>
      </c>
      <c r="P7" s="12">
        <v>4.76</v>
      </c>
      <c r="Q7" s="19">
        <v>0.04</v>
      </c>
      <c r="R7" s="27">
        <v>69.77453010824118</v>
      </c>
      <c r="S7" s="28">
        <v>61.405376890313001</v>
      </c>
      <c r="T7" s="11">
        <v>0.72507350975672158</v>
      </c>
      <c r="U7" s="4">
        <f t="shared" si="4"/>
        <v>0.72465220033792044</v>
      </c>
      <c r="V7" s="4">
        <f t="shared" si="5"/>
        <v>0.84261883760223322</v>
      </c>
      <c r="W7" s="12">
        <v>10</v>
      </c>
      <c r="X7" s="6">
        <v>11</v>
      </c>
      <c r="Y7" s="29">
        <f t="shared" si="6"/>
        <v>10.993608367228356</v>
      </c>
      <c r="Z7" s="29">
        <f t="shared" si="7"/>
        <v>12.783265543288787</v>
      </c>
      <c r="AA7" s="6">
        <v>13.95</v>
      </c>
      <c r="AB7" s="1">
        <f t="shared" si="9"/>
        <v>28.583381754793727</v>
      </c>
      <c r="AC7" s="3">
        <v>28.6</v>
      </c>
      <c r="AD7" s="13">
        <v>97.386503967623227</v>
      </c>
      <c r="AE7" s="8">
        <v>105</v>
      </c>
      <c r="AF7" s="5">
        <v>103</v>
      </c>
      <c r="AG7" s="5">
        <v>330</v>
      </c>
      <c r="AH7" s="14">
        <v>1.02</v>
      </c>
      <c r="AI7" s="10">
        <v>60.090412550842537</v>
      </c>
      <c r="AJ7" s="5">
        <v>3.32</v>
      </c>
      <c r="AK7" s="3">
        <v>62.624000000000002</v>
      </c>
      <c r="AL7" s="7">
        <v>147.39599999999999</v>
      </c>
      <c r="AM7" s="9">
        <v>8</v>
      </c>
      <c r="AN7" s="11">
        <v>87.39</v>
      </c>
      <c r="AO7" s="3">
        <v>-4.3899999999999997</v>
      </c>
      <c r="AP7" s="7">
        <v>32.299999999999997</v>
      </c>
      <c r="AQ7" s="16" t="s">
        <v>73</v>
      </c>
      <c r="AR7" s="7">
        <v>2.956666666666667</v>
      </c>
      <c r="AS7" s="10">
        <v>59.15</v>
      </c>
      <c r="AT7" s="3">
        <v>-0.2</v>
      </c>
      <c r="AU7" s="3">
        <v>47.08</v>
      </c>
      <c r="AV7" s="6">
        <v>10.5</v>
      </c>
      <c r="AW7" s="6">
        <v>29.42</v>
      </c>
      <c r="AX7" s="3">
        <v>7.1071071071071872</v>
      </c>
      <c r="AY7" s="13">
        <v>6.24</v>
      </c>
    </row>
    <row r="8" spans="1:51" x14ac:dyDescent="0.35">
      <c r="A8" s="22" t="s">
        <v>59</v>
      </c>
      <c r="B8" s="15">
        <v>6001</v>
      </c>
      <c r="C8" s="25" t="s">
        <v>83</v>
      </c>
      <c r="D8" s="10">
        <v>10.399999999999999</v>
      </c>
      <c r="E8" s="1">
        <f t="shared" si="0"/>
        <v>10.258179182694983</v>
      </c>
      <c r="F8" s="1">
        <f t="shared" si="1"/>
        <v>11.657021798517025</v>
      </c>
      <c r="G8" s="3">
        <v>10.783387217110132</v>
      </c>
      <c r="H8" s="3">
        <v>1.3970763621494657</v>
      </c>
      <c r="I8" s="2">
        <f t="shared" si="2"/>
        <v>1.3780249668112392</v>
      </c>
      <c r="J8" s="2">
        <f t="shared" si="3"/>
        <v>1.5659374622854991</v>
      </c>
      <c r="K8" s="6">
        <v>65.494179894179894</v>
      </c>
      <c r="L8" s="26">
        <f t="shared" si="8"/>
        <v>86.037480423280428</v>
      </c>
      <c r="M8" s="6">
        <v>53.763440860215056</v>
      </c>
      <c r="N8" s="19">
        <v>505</v>
      </c>
      <c r="O8" s="18">
        <v>96.08</v>
      </c>
      <c r="P8" s="12">
        <v>3.81</v>
      </c>
      <c r="Q8" s="19">
        <v>0.02</v>
      </c>
      <c r="R8" s="27">
        <v>70.821027194967584</v>
      </c>
      <c r="S8" s="28">
        <v>62.144720187181157</v>
      </c>
      <c r="T8" s="11">
        <v>0.64452993183511076</v>
      </c>
      <c r="U8" s="4">
        <f t="shared" si="4"/>
        <v>0.64640902784629195</v>
      </c>
      <c r="V8" s="4">
        <f t="shared" si="5"/>
        <v>0.75163840447243246</v>
      </c>
      <c r="W8" s="12">
        <v>10</v>
      </c>
      <c r="X8" s="6">
        <v>9</v>
      </c>
      <c r="Y8" s="29">
        <f t="shared" si="6"/>
        <v>9.0262390670553945</v>
      </c>
      <c r="Z8" s="29">
        <f t="shared" si="7"/>
        <v>10.495626822157435</v>
      </c>
      <c r="AA8" s="6">
        <v>14.25</v>
      </c>
      <c r="AB8" s="1">
        <f t="shared" si="9"/>
        <v>20.459475218658891</v>
      </c>
      <c r="AC8" s="3">
        <v>20.399999999999999</v>
      </c>
      <c r="AD8" s="13">
        <v>100</v>
      </c>
      <c r="AE8" s="8">
        <v>112</v>
      </c>
      <c r="AF8" s="5">
        <v>57</v>
      </c>
      <c r="AG8" s="5">
        <v>236</v>
      </c>
      <c r="AH8" s="14">
        <v>1.96</v>
      </c>
      <c r="AI8" s="10">
        <v>57.139358600583094</v>
      </c>
      <c r="AJ8" s="5">
        <v>3.54</v>
      </c>
      <c r="AK8" s="3">
        <v>44.902000000000001</v>
      </c>
      <c r="AL8" s="7">
        <v>136.405</v>
      </c>
      <c r="AM8" s="9">
        <v>5</v>
      </c>
      <c r="AN8" s="11">
        <v>87.4</v>
      </c>
      <c r="AO8" s="3">
        <v>-4.47</v>
      </c>
      <c r="AP8" s="7">
        <v>33.07</v>
      </c>
      <c r="AQ8" s="16" t="s">
        <v>74</v>
      </c>
      <c r="AR8" s="7">
        <v>2.9197777777777776</v>
      </c>
      <c r="AS8" s="10">
        <v>60.4</v>
      </c>
      <c r="AT8" s="3">
        <v>-0.19</v>
      </c>
      <c r="AU8" s="3">
        <v>47.1</v>
      </c>
      <c r="AV8" s="6">
        <v>10.5</v>
      </c>
      <c r="AW8" s="6">
        <v>29.3</v>
      </c>
      <c r="AX8" s="3">
        <v>6.6000000000002501</v>
      </c>
      <c r="AY8" s="13">
        <v>5.75</v>
      </c>
    </row>
    <row r="9" spans="1:51" x14ac:dyDescent="0.35">
      <c r="A9" s="22" t="s">
        <v>60</v>
      </c>
      <c r="B9" s="15">
        <v>1962</v>
      </c>
      <c r="C9" s="25" t="s">
        <v>83</v>
      </c>
      <c r="D9" s="10">
        <v>9.11</v>
      </c>
      <c r="E9" s="1">
        <f t="shared" si="0"/>
        <v>8.978834237615871</v>
      </c>
      <c r="F9" s="1">
        <f t="shared" si="1"/>
        <v>10.203220724563488</v>
      </c>
      <c r="G9" s="3">
        <v>10.714467069517013</v>
      </c>
      <c r="H9" s="3">
        <v>1.6736672051696306</v>
      </c>
      <c r="I9" s="2">
        <f t="shared" si="2"/>
        <v>1.6495697479859437</v>
      </c>
      <c r="J9" s="2">
        <f t="shared" si="3"/>
        <v>1.8745110772567541</v>
      </c>
      <c r="K9" s="6">
        <v>65.533686067019403</v>
      </c>
      <c r="L9" s="26">
        <f t="shared" si="8"/>
        <v>86.088522398589063</v>
      </c>
      <c r="M9" s="6">
        <v>52.631578947368418</v>
      </c>
      <c r="N9" s="19">
        <v>435</v>
      </c>
      <c r="O9" s="18">
        <v>96.8</v>
      </c>
      <c r="P9" s="12">
        <v>3.12</v>
      </c>
      <c r="Q9" s="19">
        <v>0.05</v>
      </c>
      <c r="R9" s="27">
        <v>72.458218970687355</v>
      </c>
      <c r="S9" s="28">
        <v>61.843737485226455</v>
      </c>
      <c r="T9" s="11">
        <v>0.7579075016000556</v>
      </c>
      <c r="U9" s="4">
        <f t="shared" si="4"/>
        <v>0.76056062004206271</v>
      </c>
      <c r="V9" s="4">
        <f t="shared" si="5"/>
        <v>0.88437281400239864</v>
      </c>
      <c r="W9" s="12">
        <v>10</v>
      </c>
      <c r="X9" s="6">
        <v>7.7</v>
      </c>
      <c r="Y9" s="29">
        <f t="shared" si="6"/>
        <v>7.7269544924154019</v>
      </c>
      <c r="Z9" s="29">
        <f t="shared" si="7"/>
        <v>8.9848308051341892</v>
      </c>
      <c r="AA9" s="6">
        <v>14.3</v>
      </c>
      <c r="AB9" s="1">
        <f t="shared" si="9"/>
        <v>16.306884480746788</v>
      </c>
      <c r="AC9" s="3">
        <v>16.25</v>
      </c>
      <c r="AD9" s="13">
        <v>92.139439507860558</v>
      </c>
      <c r="AE9" s="8">
        <v>80</v>
      </c>
      <c r="AF9" s="5">
        <v>40</v>
      </c>
      <c r="AG9" s="5">
        <v>120</v>
      </c>
      <c r="AH9" s="14">
        <v>2</v>
      </c>
      <c r="AI9" s="10">
        <v>55.190431738623104</v>
      </c>
      <c r="AJ9" s="5">
        <v>4.0999999999999996</v>
      </c>
      <c r="AK9" s="3">
        <v>39.941000000000003</v>
      </c>
      <c r="AL9" s="7">
        <v>149</v>
      </c>
      <c r="AM9" s="9">
        <v>4</v>
      </c>
      <c r="AN9" s="11">
        <v>87.87</v>
      </c>
      <c r="AO9" s="3">
        <v>-4.3499999999999996</v>
      </c>
      <c r="AP9" s="7">
        <v>31.9</v>
      </c>
      <c r="AQ9" s="16" t="s">
        <v>71</v>
      </c>
      <c r="AR9" s="7">
        <v>2.8577777777777778</v>
      </c>
      <c r="AS9" s="10">
        <v>61.21</v>
      </c>
      <c r="AT9" s="3">
        <v>0.04</v>
      </c>
      <c r="AU9" s="3">
        <v>46.07</v>
      </c>
      <c r="AV9" s="6">
        <v>10.5</v>
      </c>
      <c r="AW9" s="6">
        <v>30.44</v>
      </c>
      <c r="AX9" s="3">
        <v>7.5621890547262769</v>
      </c>
      <c r="AY9" s="13">
        <v>4.8</v>
      </c>
    </row>
    <row r="10" spans="1:51" x14ac:dyDescent="0.35">
      <c r="A10" s="22" t="s">
        <v>61</v>
      </c>
      <c r="B10" s="15">
        <v>1963</v>
      </c>
      <c r="C10" s="25" t="s">
        <v>83</v>
      </c>
      <c r="D10" s="10">
        <v>9.1999999999999993</v>
      </c>
      <c r="E10" s="1">
        <f t="shared" si="0"/>
        <v>9.0437451362952253</v>
      </c>
      <c r="F10" s="1">
        <f t="shared" si="1"/>
        <v>10.276983109426391</v>
      </c>
      <c r="G10" s="3">
        <v>10.479564848545365</v>
      </c>
      <c r="H10" s="3">
        <v>1.6170587836463137</v>
      </c>
      <c r="I10" s="2">
        <f t="shared" si="2"/>
        <v>1.5895942945331329</v>
      </c>
      <c r="J10" s="2">
        <f t="shared" si="3"/>
        <v>1.80635715287856</v>
      </c>
      <c r="K10" s="6">
        <v>65.20352733686066</v>
      </c>
      <c r="L10" s="26">
        <f t="shared" si="8"/>
        <v>85.661957319223973</v>
      </c>
      <c r="M10" s="6">
        <v>55.55555555555555</v>
      </c>
      <c r="N10" s="19">
        <v>453</v>
      </c>
      <c r="O10" s="18">
        <v>98.03</v>
      </c>
      <c r="P10" s="12">
        <v>2.4</v>
      </c>
      <c r="Q10" s="19">
        <v>0</v>
      </c>
      <c r="R10" s="27">
        <v>74.180139471650861</v>
      </c>
      <c r="S10" s="28">
        <v>63.699226352904347</v>
      </c>
      <c r="T10" s="11">
        <v>0.75907590759074883</v>
      </c>
      <c r="U10" s="4">
        <f t="shared" si="4"/>
        <v>0.76173311613540717</v>
      </c>
      <c r="V10" s="4">
        <f t="shared" si="5"/>
        <v>0.8857361815527991</v>
      </c>
      <c r="W10" s="12">
        <v>13</v>
      </c>
      <c r="X10" s="6">
        <v>7.910000000000001</v>
      </c>
      <c r="Y10" s="29">
        <f t="shared" si="6"/>
        <v>7.9376896149358229</v>
      </c>
      <c r="Z10" s="29">
        <f t="shared" si="7"/>
        <v>9.2298716452742138</v>
      </c>
      <c r="AA10" s="6">
        <v>14.3</v>
      </c>
      <c r="AB10" s="1">
        <f t="shared" si="9"/>
        <v>17.912485414235707</v>
      </c>
      <c r="AC10" s="3">
        <v>17.850000000000001</v>
      </c>
      <c r="AD10" s="13">
        <v>91.548897682306389</v>
      </c>
      <c r="AE10" s="8">
        <v>72</v>
      </c>
      <c r="AF10" s="5">
        <v>41</v>
      </c>
      <c r="AG10" s="5">
        <v>106</v>
      </c>
      <c r="AH10" s="14">
        <v>1.76</v>
      </c>
      <c r="AI10" s="10">
        <v>55.506534422403732</v>
      </c>
      <c r="AJ10" s="5">
        <v>3.57</v>
      </c>
      <c r="AK10" s="3">
        <v>36.4</v>
      </c>
      <c r="AL10" s="7">
        <v>116.23099999999999</v>
      </c>
      <c r="AM10" s="9">
        <v>4</v>
      </c>
      <c r="AN10" s="11">
        <v>87.87</v>
      </c>
      <c r="AO10" s="3">
        <v>-4.2300000000000004</v>
      </c>
      <c r="AP10" s="7">
        <v>31.28</v>
      </c>
      <c r="AQ10" s="16" t="s">
        <v>71</v>
      </c>
      <c r="AR10" s="7">
        <v>3.26</v>
      </c>
      <c r="AS10" s="10">
        <v>61.49</v>
      </c>
      <c r="AT10" s="3">
        <v>0.14000000000000001</v>
      </c>
      <c r="AU10" s="3">
        <v>46.16</v>
      </c>
      <c r="AV10" s="6">
        <v>10.5</v>
      </c>
      <c r="AW10" s="6">
        <v>30.44</v>
      </c>
      <c r="AX10" s="3">
        <v>6.7594433399600238</v>
      </c>
      <c r="AY10" s="13">
        <v>4.5999999999999996</v>
      </c>
    </row>
    <row r="11" spans="1:51" x14ac:dyDescent="0.35">
      <c r="A11" s="22" t="s">
        <v>62</v>
      </c>
      <c r="B11" s="15">
        <v>1985</v>
      </c>
      <c r="C11" s="25" t="s">
        <v>83</v>
      </c>
      <c r="D11" s="10">
        <v>11.799999999999999</v>
      </c>
      <c r="E11" s="1">
        <f t="shared" si="0"/>
        <v>11.56140275132274</v>
      </c>
      <c r="F11" s="1">
        <f t="shared" si="1"/>
        <v>13.137957671957658</v>
      </c>
      <c r="G11" s="3">
        <v>10.183909138430749</v>
      </c>
      <c r="H11" s="3">
        <v>1.7556346381969181</v>
      </c>
      <c r="I11" s="2">
        <f t="shared" si="2"/>
        <v>1.7201355200311317</v>
      </c>
      <c r="J11" s="2">
        <f t="shared" si="3"/>
        <v>1.9546994545808312</v>
      </c>
      <c r="K11" s="6">
        <v>61.851146384479712</v>
      </c>
      <c r="L11" s="26">
        <f t="shared" si="8"/>
        <v>81.330681128747784</v>
      </c>
      <c r="M11" s="6">
        <v>50.251256281407038</v>
      </c>
      <c r="N11" s="19">
        <v>419</v>
      </c>
      <c r="O11" s="18">
        <v>95</v>
      </c>
      <c r="P11" s="12">
        <v>5.35</v>
      </c>
      <c r="Q11" s="19">
        <v>0</v>
      </c>
      <c r="R11" s="27">
        <v>73.956511369057083</v>
      </c>
      <c r="S11" s="28">
        <v>65.401892192717455</v>
      </c>
      <c r="T11" s="11">
        <v>0.80928689883913685</v>
      </c>
      <c r="U11" s="4">
        <f t="shared" si="4"/>
        <v>0.81022902561310561</v>
      </c>
      <c r="V11" s="4">
        <f t="shared" si="5"/>
        <v>0.94212677396872735</v>
      </c>
      <c r="W11" s="12">
        <v>17</v>
      </c>
      <c r="X11" s="6">
        <v>10.5</v>
      </c>
      <c r="Y11" s="29">
        <f t="shared" si="6"/>
        <v>10.512223515715949</v>
      </c>
      <c r="Z11" s="29">
        <f t="shared" si="7"/>
        <v>12.223515715948777</v>
      </c>
      <c r="AA11" s="6">
        <v>14.1</v>
      </c>
      <c r="AB11" s="1">
        <f t="shared" si="9"/>
        <v>25.329452852153665</v>
      </c>
      <c r="AC11" s="3">
        <v>25.299999999999997</v>
      </c>
      <c r="AD11" s="13">
        <v>94.261654793150853</v>
      </c>
      <c r="AE11" s="8">
        <v>84</v>
      </c>
      <c r="AF11" s="5">
        <v>82</v>
      </c>
      <c r="AG11" s="5">
        <v>202</v>
      </c>
      <c r="AH11" s="14">
        <v>1.02</v>
      </c>
      <c r="AI11" s="10">
        <v>59.368335273573926</v>
      </c>
      <c r="AJ11" s="5">
        <v>3.08</v>
      </c>
      <c r="AK11" s="3">
        <v>49.667999999999999</v>
      </c>
      <c r="AL11" s="7">
        <v>120.319</v>
      </c>
      <c r="AM11" s="9">
        <v>7</v>
      </c>
      <c r="AN11" s="11">
        <v>86.63</v>
      </c>
      <c r="AO11" s="3">
        <v>-3.73</v>
      </c>
      <c r="AP11" s="7">
        <v>29.4</v>
      </c>
      <c r="AQ11" s="16" t="s">
        <v>72</v>
      </c>
      <c r="AR11" s="7">
        <v>2.8986666666666667</v>
      </c>
      <c r="AS11" s="10">
        <v>57.22</v>
      </c>
      <c r="AT11" s="3">
        <v>0.99</v>
      </c>
      <c r="AU11" s="3">
        <v>44.46</v>
      </c>
      <c r="AV11" s="6">
        <v>10</v>
      </c>
      <c r="AW11" s="6">
        <v>29.43</v>
      </c>
      <c r="AX11" s="3">
        <v>7.3073073073074903</v>
      </c>
      <c r="AY11" s="13">
        <v>5.9</v>
      </c>
    </row>
    <row r="12" spans="1:51" x14ac:dyDescent="0.35">
      <c r="A12" s="22" t="s">
        <v>63</v>
      </c>
      <c r="B12" s="15">
        <v>1986</v>
      </c>
      <c r="C12" s="25" t="s">
        <v>83</v>
      </c>
      <c r="D12" s="10">
        <v>12</v>
      </c>
      <c r="E12" s="1">
        <f t="shared" si="0"/>
        <v>11.725439023011251</v>
      </c>
      <c r="F12" s="1">
        <f t="shared" si="1"/>
        <v>13.324362526149148</v>
      </c>
      <c r="G12" s="3">
        <v>9.93940628341565</v>
      </c>
      <c r="H12" s="3">
        <v>1.6851941356533737</v>
      </c>
      <c r="I12" s="2">
        <f t="shared" si="2"/>
        <v>1.6466367566283153</v>
      </c>
      <c r="J12" s="2">
        <f t="shared" si="3"/>
        <v>1.8711781325321766</v>
      </c>
      <c r="K12" s="6">
        <v>64.689947089947083</v>
      </c>
      <c r="L12" s="26">
        <f t="shared" si="8"/>
        <v>84.998411640211629</v>
      </c>
      <c r="M12" s="6">
        <v>56.818181818181813</v>
      </c>
      <c r="N12" s="19">
        <v>557</v>
      </c>
      <c r="O12" s="18">
        <v>97.04</v>
      </c>
      <c r="P12" s="12">
        <v>2.8</v>
      </c>
      <c r="Q12" s="19">
        <v>0</v>
      </c>
      <c r="R12" s="27">
        <v>77.099114263957361</v>
      </c>
      <c r="S12" s="28">
        <v>68.234740090577532</v>
      </c>
      <c r="T12" s="11">
        <v>0.82977872567311428</v>
      </c>
      <c r="U12" s="4">
        <f t="shared" si="4"/>
        <v>0.8317129418168745</v>
      </c>
      <c r="V12" s="4">
        <f t="shared" si="5"/>
        <v>0.96710807188008663</v>
      </c>
      <c r="W12" s="12">
        <v>23</v>
      </c>
      <c r="X12" s="6">
        <v>10.399999999999999</v>
      </c>
      <c r="Y12" s="29">
        <f t="shared" si="6"/>
        <v>10.424242424242424</v>
      </c>
      <c r="Z12" s="29">
        <f t="shared" si="7"/>
        <v>12.121212121212119</v>
      </c>
      <c r="AA12" s="6">
        <v>14.2</v>
      </c>
      <c r="AB12" s="1">
        <f t="shared" si="9"/>
        <v>29.217948717948719</v>
      </c>
      <c r="AC12" s="3">
        <v>29.15</v>
      </c>
      <c r="AD12" s="13">
        <v>61.932165889940215</v>
      </c>
      <c r="AE12" s="8">
        <v>74</v>
      </c>
      <c r="AF12" s="5">
        <v>88</v>
      </c>
      <c r="AG12" s="5">
        <v>166</v>
      </c>
      <c r="AH12" s="14">
        <v>0.84</v>
      </c>
      <c r="AI12" s="8">
        <v>59.236363636363635</v>
      </c>
      <c r="AJ12" s="5">
        <v>2.4</v>
      </c>
      <c r="AK12" s="3">
        <v>51.893999999999998</v>
      </c>
      <c r="AL12" s="7">
        <v>96.828000000000003</v>
      </c>
      <c r="AM12" s="9">
        <v>5</v>
      </c>
      <c r="AN12" s="11">
        <v>87.51</v>
      </c>
      <c r="AO12" s="3">
        <v>-3.82</v>
      </c>
      <c r="AP12" s="7">
        <v>27.3</v>
      </c>
      <c r="AQ12" s="17" t="s">
        <v>71</v>
      </c>
      <c r="AR12" s="7">
        <v>2.8759999999999999</v>
      </c>
      <c r="AS12" s="10">
        <v>58.91</v>
      </c>
      <c r="AT12" s="3">
        <v>-0.27</v>
      </c>
      <c r="AU12" s="3">
        <v>43.19</v>
      </c>
      <c r="AV12" s="6">
        <v>10</v>
      </c>
      <c r="AW12" s="6">
        <v>29.8</v>
      </c>
      <c r="AX12" s="3">
        <v>6.9207622868605592</v>
      </c>
      <c r="AY12" s="13">
        <v>6.1</v>
      </c>
    </row>
    <row r="13" spans="1:51" x14ac:dyDescent="0.35">
      <c r="A13" s="22" t="s">
        <v>64</v>
      </c>
      <c r="B13" s="15">
        <v>1987</v>
      </c>
      <c r="C13" s="25" t="s">
        <v>83</v>
      </c>
      <c r="D13" s="10">
        <v>12</v>
      </c>
      <c r="E13" s="1">
        <f t="shared" si="0"/>
        <v>11.846909753874195</v>
      </c>
      <c r="F13" s="1">
        <f t="shared" si="1"/>
        <v>13.462397447584312</v>
      </c>
      <c r="G13" s="3">
        <v>10.862830734853432</v>
      </c>
      <c r="H13" s="3">
        <v>1.6115871073032511</v>
      </c>
      <c r="I13" s="2">
        <f t="shared" si="2"/>
        <v>1.5910272517273987</v>
      </c>
      <c r="J13" s="2">
        <f t="shared" si="3"/>
        <v>1.8079855133265894</v>
      </c>
      <c r="K13" s="6">
        <v>63.482186948853617</v>
      </c>
      <c r="L13" s="26">
        <f t="shared" si="8"/>
        <v>83.437985537918877</v>
      </c>
      <c r="M13" s="6">
        <v>53.475935828877006</v>
      </c>
      <c r="N13" s="19">
        <v>458</v>
      </c>
      <c r="O13" s="18">
        <v>96</v>
      </c>
      <c r="P13" s="12">
        <v>4.3899999999999997</v>
      </c>
      <c r="Q13" s="19">
        <v>-0.01</v>
      </c>
      <c r="R13" s="27">
        <v>73.725350861609527</v>
      </c>
      <c r="S13" s="28">
        <v>65.199068316851239</v>
      </c>
      <c r="T13" s="11">
        <v>0.77519379844959402</v>
      </c>
      <c r="U13" s="4">
        <f t="shared" si="4"/>
        <v>0.77519379844959402</v>
      </c>
      <c r="V13" s="4">
        <f t="shared" si="5"/>
        <v>0.90138813773208615</v>
      </c>
      <c r="W13" s="12">
        <v>17</v>
      </c>
      <c r="X13" s="6">
        <v>10.799999999999999</v>
      </c>
      <c r="Y13" s="29">
        <f t="shared" si="6"/>
        <v>10.799999999999999</v>
      </c>
      <c r="Z13" s="29">
        <f t="shared" si="7"/>
        <v>12.55813953488372</v>
      </c>
      <c r="AA13" s="6">
        <v>14</v>
      </c>
      <c r="AB13" s="1">
        <f t="shared" si="9"/>
        <v>28.799999999999997</v>
      </c>
      <c r="AC13" s="3">
        <v>28.799999999999997</v>
      </c>
      <c r="AD13" s="13">
        <v>77.473661344629079</v>
      </c>
      <c r="AE13" s="8">
        <v>77</v>
      </c>
      <c r="AF13" s="5">
        <v>92</v>
      </c>
      <c r="AG13" s="5">
        <v>200</v>
      </c>
      <c r="AH13" s="14">
        <v>0.84</v>
      </c>
      <c r="AI13" s="8">
        <v>59.8</v>
      </c>
      <c r="AJ13" s="5">
        <v>2.75</v>
      </c>
      <c r="AK13" s="3">
        <v>51.563000000000002</v>
      </c>
      <c r="AL13" s="7">
        <v>110.428</v>
      </c>
      <c r="AM13" s="9">
        <v>6</v>
      </c>
      <c r="AN13" s="11">
        <v>86.75</v>
      </c>
      <c r="AO13" s="3">
        <v>-3.6</v>
      </c>
      <c r="AP13" s="7">
        <v>29.18</v>
      </c>
      <c r="AQ13" s="17" t="s">
        <v>71</v>
      </c>
      <c r="AR13" s="7">
        <v>3.0015555555555555</v>
      </c>
      <c r="AS13" s="10">
        <v>58.23</v>
      </c>
      <c r="AT13" s="3">
        <v>0.1</v>
      </c>
      <c r="AU13" s="3">
        <v>43.12</v>
      </c>
      <c r="AV13" s="6">
        <v>10</v>
      </c>
      <c r="AW13" s="6">
        <v>30.09</v>
      </c>
      <c r="AX13" s="3">
        <v>7.1287128712873988</v>
      </c>
      <c r="AY13" s="13">
        <v>6.2</v>
      </c>
    </row>
    <row r="14" spans="1:51" x14ac:dyDescent="0.35">
      <c r="A14" s="22" t="s">
        <v>65</v>
      </c>
      <c r="B14" s="15">
        <v>6002</v>
      </c>
      <c r="C14" s="25" t="s">
        <v>83</v>
      </c>
      <c r="D14" s="10">
        <v>12</v>
      </c>
      <c r="E14" s="1">
        <f t="shared" si="0"/>
        <v>11.870503597122294</v>
      </c>
      <c r="F14" s="1">
        <f t="shared" si="1"/>
        <v>13.489208633093515</v>
      </c>
      <c r="G14" s="3">
        <v>11.039999999999935</v>
      </c>
      <c r="H14" s="3">
        <v>1.6939331970006086</v>
      </c>
      <c r="I14" s="2">
        <f t="shared" si="2"/>
        <v>1.6756533423567159</v>
      </c>
      <c r="J14" s="2">
        <f t="shared" si="3"/>
        <v>1.9041515254053591</v>
      </c>
      <c r="K14" s="6">
        <v>63.171781305114635</v>
      </c>
      <c r="L14" s="26">
        <f t="shared" si="8"/>
        <v>83.036941446208104</v>
      </c>
      <c r="M14" s="6">
        <v>47.846889952153113</v>
      </c>
      <c r="N14" s="19">
        <v>505</v>
      </c>
      <c r="O14" s="18">
        <v>92.71</v>
      </c>
      <c r="P14" s="12">
        <v>7.17</v>
      </c>
      <c r="Q14" s="19">
        <v>0.08</v>
      </c>
      <c r="R14" s="27">
        <v>73.974239421844047</v>
      </c>
      <c r="S14" s="28">
        <v>65.743870691999845</v>
      </c>
      <c r="T14" s="11">
        <v>0.83775004274234033</v>
      </c>
      <c r="U14" s="4">
        <f t="shared" si="4"/>
        <v>0.83970284004477003</v>
      </c>
      <c r="V14" s="4">
        <f t="shared" si="5"/>
        <v>0.97639865121484892</v>
      </c>
      <c r="W14" s="12">
        <v>13</v>
      </c>
      <c r="X14" s="6">
        <v>10.299999999999999</v>
      </c>
      <c r="Y14" s="29">
        <f t="shared" si="6"/>
        <v>10.324009324009323</v>
      </c>
      <c r="Z14" s="29">
        <f t="shared" si="7"/>
        <v>12.004662004662004</v>
      </c>
      <c r="AA14" s="6">
        <v>14.2</v>
      </c>
      <c r="AB14" s="1">
        <f t="shared" si="9"/>
        <v>26.210955710955709</v>
      </c>
      <c r="AC14" s="3">
        <v>26.15</v>
      </c>
      <c r="AD14" s="13">
        <v>79.172272594325818</v>
      </c>
      <c r="AE14" s="8">
        <v>77</v>
      </c>
      <c r="AF14" s="5">
        <v>101</v>
      </c>
      <c r="AG14" s="5">
        <v>199</v>
      </c>
      <c r="AH14" s="14">
        <v>0.76</v>
      </c>
      <c r="AI14" s="8">
        <v>59.086013986013981</v>
      </c>
      <c r="AJ14" s="5">
        <v>2.62</v>
      </c>
      <c r="AK14" s="3">
        <v>53.588999999999999</v>
      </c>
      <c r="AL14" s="7">
        <v>109.858</v>
      </c>
      <c r="AM14" s="9">
        <v>6</v>
      </c>
      <c r="AN14" s="11">
        <v>86.49</v>
      </c>
      <c r="AO14" s="3">
        <v>-3.34</v>
      </c>
      <c r="AP14" s="7">
        <v>28.71</v>
      </c>
      <c r="AQ14" s="17" t="s">
        <v>71</v>
      </c>
      <c r="AR14" s="7">
        <v>2.9526666666666666</v>
      </c>
      <c r="AS14" s="10">
        <v>57.52</v>
      </c>
      <c r="AT14" s="3">
        <v>0.25</v>
      </c>
      <c r="AU14" s="3">
        <v>43.21</v>
      </c>
      <c r="AV14" s="6">
        <v>10</v>
      </c>
      <c r="AW14" s="6">
        <v>30.48</v>
      </c>
      <c r="AX14" s="3">
        <v>7.5546719681907639</v>
      </c>
      <c r="AY14" s="13">
        <v>6</v>
      </c>
    </row>
    <row r="15" spans="1:51" x14ac:dyDescent="0.35">
      <c r="A15" s="22" t="s">
        <v>66</v>
      </c>
      <c r="B15" s="15">
        <v>6003</v>
      </c>
      <c r="C15" s="25" t="s">
        <v>83</v>
      </c>
      <c r="D15" s="10">
        <v>12.899999999999999</v>
      </c>
      <c r="E15" s="1">
        <f t="shared" si="0"/>
        <v>12.826786604109362</v>
      </c>
      <c r="F15" s="1">
        <f t="shared" si="1"/>
        <v>14.575893868306094</v>
      </c>
      <c r="G15" s="3">
        <v>11.49770904925542</v>
      </c>
      <c r="H15" s="3">
        <v>1.7478831570714795</v>
      </c>
      <c r="I15" s="2">
        <f t="shared" si="2"/>
        <v>1.7379631212924678</v>
      </c>
      <c r="J15" s="2">
        <f t="shared" si="3"/>
        <v>1.9749580923778045</v>
      </c>
      <c r="K15" s="6">
        <v>61.914638447971775</v>
      </c>
      <c r="L15" s="26">
        <f t="shared" si="8"/>
        <v>81.41271287477953</v>
      </c>
      <c r="M15" s="6">
        <v>49.75124378109453</v>
      </c>
      <c r="N15" s="19">
        <v>447</v>
      </c>
      <c r="O15" s="18">
        <v>93.17</v>
      </c>
      <c r="P15" s="12">
        <v>6.81</v>
      </c>
      <c r="Q15" s="19">
        <v>0</v>
      </c>
      <c r="R15" s="27">
        <v>73.20024502174067</v>
      </c>
      <c r="S15" s="28">
        <v>66.338632095839657</v>
      </c>
      <c r="T15" s="11">
        <v>0.82165948275862</v>
      </c>
      <c r="U15" s="4">
        <f t="shared" si="4"/>
        <v>0.82118205133342614</v>
      </c>
      <c r="V15" s="4">
        <f t="shared" si="5"/>
        <v>0.95486285038770491</v>
      </c>
      <c r="W15" s="12">
        <v>17</v>
      </c>
      <c r="X15" s="6">
        <v>11.299999999999999</v>
      </c>
      <c r="Y15" s="29">
        <f t="shared" si="6"/>
        <v>11.293434049970946</v>
      </c>
      <c r="Z15" s="29">
        <f t="shared" si="7"/>
        <v>13.131900058105753</v>
      </c>
      <c r="AA15" s="6">
        <v>13.95</v>
      </c>
      <c r="AB15" s="1">
        <f t="shared" si="9"/>
        <v>29.682742591516561</v>
      </c>
      <c r="AC15" s="3">
        <v>29.700000000000003</v>
      </c>
      <c r="AD15" s="13">
        <v>80.295438055505173</v>
      </c>
      <c r="AE15" s="8">
        <v>79</v>
      </c>
      <c r="AF15" s="5">
        <v>85</v>
      </c>
      <c r="AG15" s="5">
        <v>215</v>
      </c>
      <c r="AH15" s="14">
        <v>0.93</v>
      </c>
      <c r="AI15" s="10">
        <v>60.54015107495642</v>
      </c>
      <c r="AJ15" s="3">
        <v>2.8</v>
      </c>
      <c r="AK15" s="3">
        <v>52.186</v>
      </c>
      <c r="AL15" s="7">
        <v>110.092</v>
      </c>
      <c r="AM15" s="19">
        <v>6</v>
      </c>
      <c r="AN15" s="11">
        <v>85.95</v>
      </c>
      <c r="AO15" s="3">
        <v>-3.36</v>
      </c>
      <c r="AP15" s="7">
        <v>28.87</v>
      </c>
      <c r="AQ15" s="17" t="s">
        <v>71</v>
      </c>
      <c r="AR15" s="7">
        <v>2.8675555555555552</v>
      </c>
      <c r="AS15" s="10">
        <v>58.68</v>
      </c>
      <c r="AT15" s="3">
        <v>0.2</v>
      </c>
      <c r="AU15" s="3">
        <v>43.2</v>
      </c>
      <c r="AV15" s="6">
        <v>10</v>
      </c>
      <c r="AW15" s="6">
        <v>29.12</v>
      </c>
      <c r="AX15" s="3">
        <v>6.8862275449101578</v>
      </c>
      <c r="AY15" s="13">
        <v>6.55</v>
      </c>
    </row>
    <row r="16" spans="1:51" x14ac:dyDescent="0.35">
      <c r="A16" s="22" t="s">
        <v>67</v>
      </c>
      <c r="B16" s="15">
        <v>6004</v>
      </c>
      <c r="C16" s="25" t="s">
        <v>83</v>
      </c>
      <c r="D16" s="10">
        <v>12.799999999999999</v>
      </c>
      <c r="E16" s="1">
        <f t="shared" si="0"/>
        <v>12.704465739983648</v>
      </c>
      <c r="F16" s="1">
        <f t="shared" si="1"/>
        <v>14.436892886345055</v>
      </c>
      <c r="G16" s="3">
        <v>11.338263012904179</v>
      </c>
      <c r="H16" s="3">
        <v>1.7272788610754306</v>
      </c>
      <c r="I16" s="2">
        <f t="shared" si="2"/>
        <v>1.7143871182758426</v>
      </c>
      <c r="J16" s="2">
        <f t="shared" si="3"/>
        <v>1.948167179858912</v>
      </c>
      <c r="K16" s="6">
        <v>64.859259259259261</v>
      </c>
      <c r="L16" s="26">
        <f t="shared" si="8"/>
        <v>85.217162962962959</v>
      </c>
      <c r="M16" s="6">
        <v>50.505050505050505</v>
      </c>
      <c r="N16" s="19">
        <v>569</v>
      </c>
      <c r="O16" s="18">
        <v>93.04</v>
      </c>
      <c r="P16" s="12">
        <v>6.78</v>
      </c>
      <c r="Q16" s="19">
        <v>0.08</v>
      </c>
      <c r="R16" s="27">
        <v>72.865659777424483</v>
      </c>
      <c r="S16" s="28">
        <v>64.993044515103335</v>
      </c>
      <c r="T16" s="11">
        <v>0.80639764438200756</v>
      </c>
      <c r="U16" s="4">
        <f t="shared" si="4"/>
        <v>0.8049935858021201</v>
      </c>
      <c r="V16" s="4">
        <f t="shared" si="5"/>
        <v>0.93603905325827919</v>
      </c>
      <c r="W16" s="12">
        <v>13</v>
      </c>
      <c r="X16" s="6">
        <v>11.2</v>
      </c>
      <c r="Y16" s="29">
        <f t="shared" si="6"/>
        <v>11.180499129425421</v>
      </c>
      <c r="Z16" s="29">
        <f t="shared" si="7"/>
        <v>13.000580383052814</v>
      </c>
      <c r="AA16" s="6">
        <v>13.85</v>
      </c>
      <c r="AB16" s="1">
        <f t="shared" si="9"/>
        <v>30.9959373186303</v>
      </c>
      <c r="AC16" s="3">
        <v>31.050000000000004</v>
      </c>
      <c r="AD16" s="13">
        <v>88.747873532218577</v>
      </c>
      <c r="AE16" s="8">
        <v>93</v>
      </c>
      <c r="AF16" s="5">
        <v>84</v>
      </c>
      <c r="AG16" s="5">
        <v>258</v>
      </c>
      <c r="AH16" s="14">
        <v>1.1100000000000001</v>
      </c>
      <c r="AI16" s="10">
        <v>60.370748694138129</v>
      </c>
      <c r="AJ16" s="3">
        <v>2.65</v>
      </c>
      <c r="AK16" s="3">
        <v>55.918999999999997</v>
      </c>
      <c r="AL16" s="7">
        <v>110.4</v>
      </c>
      <c r="AM16" s="19">
        <v>7</v>
      </c>
      <c r="AN16" s="11">
        <v>86.88</v>
      </c>
      <c r="AO16" s="3">
        <v>-3.61</v>
      </c>
      <c r="AP16" s="7">
        <v>28.06</v>
      </c>
      <c r="AQ16" s="17" t="s">
        <v>75</v>
      </c>
      <c r="AR16" s="7">
        <v>3.0244444444444443</v>
      </c>
      <c r="AS16" s="10">
        <v>57.93</v>
      </c>
      <c r="AT16" s="3">
        <v>-0.12</v>
      </c>
      <c r="AU16" s="3">
        <v>42.83</v>
      </c>
      <c r="AV16" s="6">
        <v>9.5</v>
      </c>
      <c r="AW16" s="6">
        <v>30.2</v>
      </c>
      <c r="AX16" s="3">
        <v>6.8068068068068754</v>
      </c>
      <c r="AY16" s="13">
        <v>6.31</v>
      </c>
    </row>
    <row r="17" spans="1:51" x14ac:dyDescent="0.35">
      <c r="A17" s="22" t="s">
        <v>68</v>
      </c>
      <c r="B17" s="15">
        <v>6005</v>
      </c>
      <c r="C17" s="25" t="s">
        <v>83</v>
      </c>
      <c r="D17" s="10">
        <v>11.399999999999999</v>
      </c>
      <c r="E17" s="1">
        <f t="shared" si="0"/>
        <v>11.260561983471074</v>
      </c>
      <c r="F17" s="1">
        <f t="shared" si="1"/>
        <v>12.796093163035312</v>
      </c>
      <c r="G17" s="3">
        <v>10.910307898259717</v>
      </c>
      <c r="H17" s="3">
        <v>1.787137921870813</v>
      </c>
      <c r="I17" s="2">
        <f t="shared" si="2"/>
        <v>1.7652787142314015</v>
      </c>
      <c r="J17" s="2">
        <f t="shared" si="3"/>
        <v>2.0059985388993202</v>
      </c>
      <c r="K17" s="6">
        <v>63.352380952380948</v>
      </c>
      <c r="L17" s="26">
        <f t="shared" si="8"/>
        <v>83.270276190476181</v>
      </c>
      <c r="M17" s="6">
        <v>52.356020942408378</v>
      </c>
      <c r="N17" s="19">
        <v>466</v>
      </c>
      <c r="O17" s="18">
        <v>94</v>
      </c>
      <c r="P17" s="12">
        <v>6.33</v>
      </c>
      <c r="Q17" s="19">
        <v>0.11</v>
      </c>
      <c r="R17" s="27">
        <v>70.928513707944902</v>
      </c>
      <c r="S17" s="28">
        <v>63.168890553245163</v>
      </c>
      <c r="T17" s="11">
        <v>0.70128074276495889</v>
      </c>
      <c r="U17" s="4">
        <f t="shared" si="4"/>
        <v>0.70128074276495889</v>
      </c>
      <c r="V17" s="4">
        <f t="shared" si="5"/>
        <v>0.81544272414530106</v>
      </c>
      <c r="W17" s="12">
        <v>17</v>
      </c>
      <c r="X17" s="6">
        <v>9.69</v>
      </c>
      <c r="Y17" s="29">
        <f t="shared" si="6"/>
        <v>9.69</v>
      </c>
      <c r="Z17" s="29">
        <f t="shared" si="7"/>
        <v>11.267441860465116</v>
      </c>
      <c r="AA17" s="6">
        <v>14</v>
      </c>
      <c r="AB17" s="1">
        <f t="shared" si="9"/>
        <v>22.65</v>
      </c>
      <c r="AC17" s="3">
        <v>22.65</v>
      </c>
      <c r="AD17" s="13">
        <v>95.128680054591541</v>
      </c>
      <c r="AE17" s="8">
        <v>90</v>
      </c>
      <c r="AF17" s="5">
        <v>59</v>
      </c>
      <c r="AG17" s="5">
        <v>195</v>
      </c>
      <c r="AH17" s="13">
        <v>1.53</v>
      </c>
      <c r="AI17" s="10">
        <v>58.135000000000005</v>
      </c>
      <c r="AJ17" s="3">
        <v>4.16</v>
      </c>
      <c r="AK17" s="3">
        <v>42.854999999999997</v>
      </c>
      <c r="AL17" s="7">
        <v>149.45599999999999</v>
      </c>
      <c r="AM17" s="19">
        <v>7</v>
      </c>
      <c r="AN17" s="11">
        <v>87.25</v>
      </c>
      <c r="AO17" s="3">
        <v>-3.77</v>
      </c>
      <c r="AP17" s="7">
        <v>27.74</v>
      </c>
      <c r="AQ17" s="17" t="s">
        <v>72</v>
      </c>
      <c r="AR17" s="7">
        <v>3.3671111111111114</v>
      </c>
      <c r="AS17" s="10">
        <v>55.2</v>
      </c>
      <c r="AT17" s="3">
        <v>0.48</v>
      </c>
      <c r="AU17" s="3">
        <v>41.46</v>
      </c>
      <c r="AV17" s="6">
        <v>9</v>
      </c>
      <c r="AW17" s="6">
        <v>31.15</v>
      </c>
      <c r="AX17" s="3">
        <v>7.5621890547262769</v>
      </c>
      <c r="AY17" s="13">
        <v>5.2</v>
      </c>
    </row>
    <row r="18" spans="1:51" x14ac:dyDescent="0.35">
      <c r="A18" s="54" t="s">
        <v>69</v>
      </c>
      <c r="B18" s="53">
        <v>6006</v>
      </c>
      <c r="C18" s="55" t="s">
        <v>83</v>
      </c>
      <c r="D18" s="56">
        <v>13.2</v>
      </c>
      <c r="E18" s="57">
        <f t="shared" si="0"/>
        <v>13.135515208017706</v>
      </c>
      <c r="F18" s="57">
        <f t="shared" si="1"/>
        <v>14.926721827292848</v>
      </c>
      <c r="G18" s="58">
        <v>11.567990931107289</v>
      </c>
      <c r="H18" s="58">
        <v>1.7404464623533626</v>
      </c>
      <c r="I18" s="59">
        <f t="shared" si="2"/>
        <v>1.731944013256304</v>
      </c>
      <c r="J18" s="59">
        <f t="shared" si="3"/>
        <v>1.9681181968821635</v>
      </c>
      <c r="K18" s="60">
        <v>62.251851851851846</v>
      </c>
      <c r="L18" s="61">
        <f t="shared" si="8"/>
        <v>81.848392592592589</v>
      </c>
      <c r="M18" s="60">
        <v>52.631578947368418</v>
      </c>
      <c r="N18" s="62">
        <v>591</v>
      </c>
      <c r="O18" s="63">
        <v>92.65</v>
      </c>
      <c r="P18" s="64">
        <v>6.97</v>
      </c>
      <c r="Q18" s="62">
        <v>0.3</v>
      </c>
      <c r="R18" s="65">
        <v>72.624170090146208</v>
      </c>
      <c r="S18" s="66">
        <v>64.366932108019697</v>
      </c>
      <c r="T18" s="67">
        <v>0.73625228042732171</v>
      </c>
      <c r="U18" s="68">
        <f t="shared" si="4"/>
        <v>0.73625228042732171</v>
      </c>
      <c r="V18" s="68">
        <f t="shared" si="5"/>
        <v>0.85610730282246716</v>
      </c>
      <c r="W18" s="64">
        <v>27</v>
      </c>
      <c r="X18" s="60">
        <v>11.5</v>
      </c>
      <c r="Y18" s="69">
        <f t="shared" si="6"/>
        <v>11.5</v>
      </c>
      <c r="Z18" s="69">
        <f t="shared" si="7"/>
        <v>13.372093023255815</v>
      </c>
      <c r="AA18" s="60">
        <v>14</v>
      </c>
      <c r="AB18" s="57">
        <f t="shared" si="9"/>
        <v>29.3</v>
      </c>
      <c r="AC18" s="58">
        <v>29.3</v>
      </c>
      <c r="AD18" s="70">
        <v>87.898415657036338</v>
      </c>
      <c r="AE18" s="71">
        <v>77</v>
      </c>
      <c r="AF18" s="72">
        <v>82</v>
      </c>
      <c r="AG18" s="72">
        <v>208</v>
      </c>
      <c r="AH18" s="73">
        <v>0.94</v>
      </c>
      <c r="AI18" s="56">
        <v>60.85</v>
      </c>
      <c r="AJ18" s="58">
        <v>3.32</v>
      </c>
      <c r="AK18" s="58">
        <v>47.606000000000002</v>
      </c>
      <c r="AL18" s="74">
        <v>119.395</v>
      </c>
      <c r="AM18" s="62">
        <v>7</v>
      </c>
      <c r="AN18" s="67">
        <v>86.74</v>
      </c>
      <c r="AO18" s="58">
        <v>-3.22</v>
      </c>
      <c r="AP18" s="74">
        <v>27.31</v>
      </c>
      <c r="AQ18" s="75" t="s">
        <v>71</v>
      </c>
      <c r="AR18" s="74">
        <v>3.1691111111111114</v>
      </c>
      <c r="AS18" s="56">
        <v>56.67</v>
      </c>
      <c r="AT18" s="58">
        <v>0.84</v>
      </c>
      <c r="AU18" s="58">
        <v>41.12</v>
      </c>
      <c r="AV18" s="60">
        <v>9.5</v>
      </c>
      <c r="AW18" s="60">
        <v>30.11</v>
      </c>
      <c r="AX18" s="58">
        <v>7.0070070070068935</v>
      </c>
      <c r="AY18" s="70">
        <v>5.77</v>
      </c>
    </row>
  </sheetData>
  <mergeCells count="9">
    <mergeCell ref="AI1:AM1"/>
    <mergeCell ref="AN1:AP1"/>
    <mergeCell ref="AQ1:AR1"/>
    <mergeCell ref="AS1:AY1"/>
    <mergeCell ref="D1:N1"/>
    <mergeCell ref="O1:Q1"/>
    <mergeCell ref="R1:S1"/>
    <mergeCell ref="T1:AD1"/>
    <mergeCell ref="AE1:AH1"/>
  </mergeCells>
  <pageMargins left="0.7" right="0.7" top="0.75" bottom="0.75" header="0.3" footer="0.3"/>
  <pageSetup scale="49" fitToWidth="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Durum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3rd Office</dc:creator>
  <cp:lastModifiedBy>Mark E Lundy</cp:lastModifiedBy>
  <cp:lastPrinted>2018-11-09T20:42:21Z</cp:lastPrinted>
  <dcterms:created xsi:type="dcterms:W3CDTF">2014-07-15T23:36:06Z</dcterms:created>
  <dcterms:modified xsi:type="dcterms:W3CDTF">2026-02-17T19:21:19Z</dcterms:modified>
</cp:coreProperties>
</file>