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gr\OneDrive\Desktop\"/>
    </mc:Choice>
  </mc:AlternateContent>
  <xr:revisionPtr revIDLastSave="0" documentId="13_ncr:1_{1229BB12-6CB8-49C9-B1CE-2F90342FAF5E}" xr6:coauthVersionLast="47" xr6:coauthVersionMax="47" xr10:uidLastSave="{00000000-0000-0000-0000-000000000000}"/>
  <bookViews>
    <workbookView xWindow="-108" yWindow="-108" windowWidth="23256" windowHeight="12576" tabRatio="709" xr2:uid="{00000000-000D-0000-FFFF-FFFF00000000}"/>
  </bookViews>
  <sheets>
    <sheet name="Davis 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9" l="1"/>
  <c r="E6" i="9" l="1"/>
  <c r="F6" i="9"/>
  <c r="H6" i="9"/>
  <c r="E7" i="9"/>
  <c r="F7" i="9"/>
  <c r="H7" i="9"/>
  <c r="E8" i="9"/>
  <c r="F8" i="9"/>
  <c r="H8" i="9"/>
  <c r="E9" i="9"/>
  <c r="F9" i="9"/>
  <c r="H9" i="9"/>
  <c r="E10" i="9"/>
  <c r="F10" i="9"/>
  <c r="H10" i="9"/>
  <c r="F11" i="9"/>
  <c r="H11" i="9"/>
  <c r="E12" i="9"/>
  <c r="F12" i="9"/>
  <c r="H12" i="9"/>
  <c r="E13" i="9"/>
  <c r="F13" i="9"/>
  <c r="H13" i="9"/>
  <c r="E14" i="9"/>
  <c r="F14" i="9"/>
  <c r="H14" i="9"/>
  <c r="E15" i="9"/>
  <c r="F15" i="9"/>
  <c r="H15" i="9"/>
  <c r="E16" i="9"/>
  <c r="F16" i="9"/>
  <c r="H16" i="9"/>
  <c r="E17" i="9"/>
  <c r="F17" i="9"/>
  <c r="H17" i="9"/>
  <c r="E18" i="9"/>
  <c r="F18" i="9"/>
  <c r="H18" i="9"/>
  <c r="E19" i="9"/>
  <c r="F19" i="9"/>
  <c r="H19" i="9"/>
  <c r="E20" i="9"/>
  <c r="F20" i="9"/>
  <c r="H20" i="9"/>
  <c r="E21" i="9"/>
  <c r="F21" i="9"/>
  <c r="H21" i="9"/>
  <c r="E22" i="9"/>
  <c r="F22" i="9"/>
  <c r="H22" i="9"/>
  <c r="E23" i="9"/>
  <c r="F23" i="9"/>
  <c r="H23" i="9"/>
  <c r="E24" i="9"/>
  <c r="F24" i="9"/>
  <c r="H24" i="9"/>
  <c r="E25" i="9"/>
  <c r="F25" i="9"/>
  <c r="H25" i="9"/>
  <c r="E26" i="9"/>
  <c r="F26" i="9"/>
  <c r="H26" i="9"/>
  <c r="E27" i="9"/>
  <c r="F27" i="9"/>
  <c r="H27" i="9"/>
  <c r="E28" i="9"/>
  <c r="F28" i="9"/>
  <c r="H28" i="9"/>
  <c r="E29" i="9"/>
  <c r="F29" i="9"/>
  <c r="H29" i="9"/>
  <c r="E30" i="9"/>
  <c r="F30" i="9"/>
  <c r="H30" i="9"/>
  <c r="E31" i="9"/>
  <c r="F31" i="9"/>
  <c r="H31" i="9"/>
  <c r="H5" i="9"/>
  <c r="F5" i="9"/>
  <c r="E5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AB27" i="9" l="1"/>
  <c r="AB11" i="9"/>
  <c r="AB5" i="9"/>
  <c r="AB31" i="9"/>
  <c r="AB30" i="9"/>
  <c r="AB29" i="9"/>
  <c r="AB28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0" i="9"/>
  <c r="AB9" i="9"/>
  <c r="AB8" i="9"/>
  <c r="AB7" i="9"/>
  <c r="AB6" i="9"/>
  <c r="AD5" i="9"/>
  <c r="Y5" i="9" s="1"/>
  <c r="AD9" i="9"/>
  <c r="Y9" i="9" s="1"/>
  <c r="AD17" i="9"/>
  <c r="Y17" i="9" s="1"/>
  <c r="AD21" i="9"/>
  <c r="Y21" i="9" s="1"/>
  <c r="AD25" i="9"/>
  <c r="Y25" i="9" s="1"/>
  <c r="AD6" i="9"/>
  <c r="Y6" i="9" s="1"/>
  <c r="AD10" i="9"/>
  <c r="Y10" i="9" s="1"/>
  <c r="AD14" i="9"/>
  <c r="Y14" i="9" s="1"/>
  <c r="AD18" i="9"/>
  <c r="Y18" i="9" s="1"/>
  <c r="AD22" i="9"/>
  <c r="Y22" i="9" s="1"/>
  <c r="AD26" i="9"/>
  <c r="Y26" i="9" s="1"/>
  <c r="AD8" i="9"/>
  <c r="Y8" i="9" s="1"/>
  <c r="AD12" i="9"/>
  <c r="Y12" i="9" s="1"/>
  <c r="AD16" i="9"/>
  <c r="Y16" i="9" s="1"/>
  <c r="AD20" i="9"/>
  <c r="Y20" i="9" s="1"/>
  <c r="AD24" i="9"/>
  <c r="Y24" i="9" s="1"/>
  <c r="AD28" i="9"/>
  <c r="Y28" i="9" s="1"/>
  <c r="AD13" i="9"/>
  <c r="Y13" i="9" s="1"/>
  <c r="AD29" i="9"/>
  <c r="Y29" i="9" s="1"/>
  <c r="AD30" i="9"/>
  <c r="Y30" i="9" s="1"/>
  <c r="AD7" i="9"/>
  <c r="Y7" i="9" s="1"/>
  <c r="AD11" i="9"/>
  <c r="Y11" i="9" s="1"/>
  <c r="AD15" i="9"/>
  <c r="Y15" i="9" s="1"/>
  <c r="AD19" i="9"/>
  <c r="Y19" i="9" s="1"/>
  <c r="AD23" i="9"/>
  <c r="Y23" i="9" s="1"/>
  <c r="AD27" i="9"/>
  <c r="Y27" i="9" s="1"/>
  <c r="AD31" i="9"/>
  <c r="Y31" i="9" s="1"/>
  <c r="AF8" i="9" l="1"/>
  <c r="AF14" i="9"/>
  <c r="AF16" i="9"/>
  <c r="AF18" i="9"/>
  <c r="AF20" i="9"/>
  <c r="AF5" i="9"/>
  <c r="AF11" i="9"/>
  <c r="AF23" i="9"/>
  <c r="AF6" i="9"/>
  <c r="AF12" i="9"/>
  <c r="AF27" i="9"/>
  <c r="AF7" i="9"/>
  <c r="AF13" i="9"/>
  <c r="AF17" i="9"/>
  <c r="AF19" i="9"/>
  <c r="AF21" i="9"/>
  <c r="AF26" i="9"/>
  <c r="AF22" i="9"/>
  <c r="AF10" i="9"/>
  <c r="AF15" i="9"/>
  <c r="AF24" i="9"/>
  <c r="AF25" i="9"/>
  <c r="AF30" i="9"/>
  <c r="AF29" i="9"/>
  <c r="AF31" i="9"/>
  <c r="AF28" i="9"/>
  <c r="AF9" i="9"/>
</calcChain>
</file>

<file path=xl/sharedStrings.xml><?xml version="1.0" encoding="utf-8"?>
<sst xmlns="http://schemas.openxmlformats.org/spreadsheetml/2006/main" count="112" uniqueCount="77">
  <si>
    <t>Weight (mg)</t>
  </si>
  <si>
    <t>Dev Time (MIN)</t>
  </si>
  <si>
    <t>Stability        (MIN)</t>
  </si>
  <si>
    <t>M.T.I.     (FU)</t>
  </si>
  <si>
    <t xml:space="preserve">Wheat FALL NO. (SEC) </t>
  </si>
  <si>
    <t>Diameter</t>
  </si>
  <si>
    <t>Hardness</t>
  </si>
  <si>
    <t>ABS%</t>
  </si>
  <si>
    <t>1000 KWt</t>
  </si>
  <si>
    <t>L</t>
  </si>
  <si>
    <t>M</t>
  </si>
  <si>
    <t>S</t>
  </si>
  <si>
    <t>UC CENTRAL RED</t>
  </si>
  <si>
    <t>SY SIENNA</t>
  </si>
  <si>
    <t>Milling Score</t>
  </si>
  <si>
    <t>UC 1907</t>
  </si>
  <si>
    <t>WB 9699</t>
  </si>
  <si>
    <t>SY CAL ROJO</t>
  </si>
  <si>
    <t>UC LASSIK</t>
  </si>
  <si>
    <t>SY BLANCA GRANDE 515</t>
  </si>
  <si>
    <t>UC PATWIN 515</t>
  </si>
  <si>
    <t>WB JOAQUIN ORO</t>
  </si>
  <si>
    <t>WB PATRON</t>
  </si>
  <si>
    <t>UC PATWIN 515 HP</t>
  </si>
  <si>
    <t>YUROK</t>
  </si>
  <si>
    <t>WB 9904</t>
  </si>
  <si>
    <t>UC CENTRAL WHITE</t>
  </si>
  <si>
    <t>AP VENOM</t>
  </si>
  <si>
    <t>AP OCTANE</t>
  </si>
  <si>
    <t>UC 1879</t>
  </si>
  <si>
    <t>UC 1884</t>
  </si>
  <si>
    <t>WINCAL 158-5</t>
  </si>
  <si>
    <t>UC AMARILLO</t>
  </si>
  <si>
    <t>YECORA ROJO 515</t>
  </si>
  <si>
    <t>UC 1917</t>
  </si>
  <si>
    <t>AP REDWING 204</t>
  </si>
  <si>
    <t>WB 9990</t>
  </si>
  <si>
    <t>SY 64-1-9</t>
  </si>
  <si>
    <t>SY SUMMIT 515</t>
  </si>
  <si>
    <t>WB 9229</t>
  </si>
  <si>
    <t>Entry</t>
  </si>
  <si>
    <t>Name</t>
  </si>
  <si>
    <t>2020 Common wheat grain quality, Davis.</t>
  </si>
  <si>
    <t>(as is)</t>
  </si>
  <si>
    <t>(12% MB)</t>
  </si>
  <si>
    <t>(0% MB)</t>
  </si>
  <si>
    <t xml:space="preserve">Protein % </t>
  </si>
  <si>
    <t>Ash %</t>
  </si>
  <si>
    <t>(kg/hl)</t>
  </si>
  <si>
    <t>(lbs/bu)</t>
  </si>
  <si>
    <t>Test Weight</t>
  </si>
  <si>
    <t>Kernel Size Distribution (%)</t>
  </si>
  <si>
    <t>2020 Common wheat flour quality, Davis</t>
  </si>
  <si>
    <t>Flour Analysis</t>
  </si>
  <si>
    <t>Milling</t>
  </si>
  <si>
    <t>Flour Protein</t>
  </si>
  <si>
    <t>Moisture %</t>
  </si>
  <si>
    <t>Ash</t>
  </si>
  <si>
    <t>(14% MB)</t>
  </si>
  <si>
    <t>(as is MB)</t>
  </si>
  <si>
    <t>Wet Glut</t>
  </si>
  <si>
    <t>Gluten Index</t>
  </si>
  <si>
    <t xml:space="preserve">Mixing Peak Time (MIN) </t>
  </si>
  <si>
    <t>Midline Peak Value (%)</t>
  </si>
  <si>
    <t>Midline Peak Interval Value (%)</t>
  </si>
  <si>
    <t>Baking ABS%</t>
  </si>
  <si>
    <t>Mix Time (Min)</t>
  </si>
  <si>
    <t>Vol        C.C</t>
  </si>
  <si>
    <t>Farinograph</t>
  </si>
  <si>
    <t>Mixograph</t>
  </si>
  <si>
    <t>Regular Bread Test</t>
  </si>
  <si>
    <t>Dough Handling (1-10)</t>
  </si>
  <si>
    <t>Crumb Color (1-10)</t>
  </si>
  <si>
    <t>Crumb Grain (1-10)</t>
  </si>
  <si>
    <t>Crumb Texture (1-10)</t>
  </si>
  <si>
    <t>Bread Symmetry (1-10)</t>
  </si>
  <si>
    <t>Flour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</si>
</sst>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4" fillId="0" borderId="2" xfId="1" applyFont="1" applyBorder="1" applyAlignment="1"/>
    <xf numFmtId="1" fontId="6" fillId="0" borderId="0" xfId="1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7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164" fontId="3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3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2" fontId="7" fillId="0" borderId="0" xfId="0" applyNumberFormat="1" applyFont="1" applyBorder="1"/>
    <xf numFmtId="16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1" fontId="4" fillId="0" borderId="2" xfId="1" applyNumberFormat="1" applyFont="1" applyBorder="1" applyAlignment="1"/>
    <xf numFmtId="0" fontId="5" fillId="0" borderId="2" xfId="0" applyFont="1" applyBorder="1" applyAlignment="1">
      <alignment horizontal="center"/>
    </xf>
    <xf numFmtId="0" fontId="7" fillId="0" borderId="0" xfId="0" applyFont="1" applyFill="1" applyBorder="1"/>
    <xf numFmtId="2" fontId="4" fillId="0" borderId="0" xfId="1" applyNumberFormat="1" applyFont="1" applyFill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2" fontId="3" fillId="2" borderId="7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/>
    <xf numFmtId="20" fontId="7" fillId="0" borderId="0" xfId="0" applyNumberFormat="1" applyFont="1" applyFill="1" applyBorder="1"/>
    <xf numFmtId="2" fontId="7" fillId="0" borderId="0" xfId="0" applyNumberFormat="1" applyFont="1" applyFill="1" applyBorder="1"/>
    <xf numFmtId="16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9" fontId="6" fillId="0" borderId="0" xfId="1" applyNumberFormat="1" applyFont="1" applyBorder="1" applyAlignment="1">
      <alignment horizontal="center" vertical="center" wrapText="1"/>
    </xf>
    <xf numFmtId="0" fontId="7" fillId="0" borderId="4" xfId="0" applyFont="1" applyBorder="1"/>
    <xf numFmtId="0" fontId="8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6" fillId="0" borderId="0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7" fillId="0" borderId="4" xfId="0" applyFont="1" applyFill="1" applyBorder="1"/>
    <xf numFmtId="2" fontId="3" fillId="0" borderId="4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colors>
    <mruColors>
      <color rgb="FFFFF2BD"/>
      <color rgb="FF46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73"/>
  <sheetViews>
    <sheetView tabSelected="1" topLeftCell="L1" zoomScale="80" zoomScaleNormal="80" workbookViewId="0">
      <selection activeCell="Q6" sqref="Q6"/>
    </sheetView>
  </sheetViews>
  <sheetFormatPr defaultColWidth="9.109375" defaultRowHeight="13.8" x14ac:dyDescent="0.25"/>
  <cols>
    <col min="1" max="1" width="6.109375" style="5" customWidth="1"/>
    <col min="2" max="2" width="23.44140625" style="5" customWidth="1"/>
    <col min="3" max="3" width="7.109375" style="11" customWidth="1"/>
    <col min="4" max="4" width="10.5546875" style="16" customWidth="1"/>
    <col min="5" max="6" width="10.6640625" style="16" customWidth="1"/>
    <col min="7" max="7" width="7.88671875" style="16" customWidth="1"/>
    <col min="8" max="8" width="7.33203125" style="16" bestFit="1" customWidth="1"/>
    <col min="9" max="9" width="10.88671875" style="16" customWidth="1"/>
    <col min="10" max="12" width="9.109375" style="16"/>
    <col min="13" max="13" width="10.6640625" style="16" bestFit="1" customWidth="1"/>
    <col min="14" max="14" width="11" style="2" customWidth="1"/>
    <col min="15" max="15" width="9.44140625" style="2" customWidth="1"/>
    <col min="16" max="16" width="10.109375" style="35" customWidth="1"/>
    <col min="17" max="17" width="9.109375" style="35"/>
    <col min="18" max="18" width="9.44140625" style="35" customWidth="1"/>
    <col min="19" max="19" width="9.109375" style="16"/>
    <col min="20" max="21" width="9.109375" style="30"/>
    <col min="22" max="22" width="22.33203125" style="30" bestFit="1" customWidth="1"/>
    <col min="23" max="23" width="9.109375" style="30"/>
    <col min="24" max="24" width="11.88671875" style="2" bestFit="1" customWidth="1"/>
    <col min="25" max="25" width="11.33203125" style="2" customWidth="1"/>
    <col min="26" max="26" width="11.33203125" style="1" customWidth="1"/>
    <col min="27" max="27" width="10.33203125" style="16" customWidth="1"/>
    <col min="28" max="28" width="9.6640625" style="16" customWidth="1"/>
    <col min="29" max="29" width="10.6640625" style="16" customWidth="1"/>
    <col min="30" max="30" width="6.6640625" style="16" customWidth="1"/>
    <col min="31" max="31" width="8.109375" style="16" bestFit="1" customWidth="1"/>
    <col min="32" max="32" width="10.109375" style="16" customWidth="1"/>
    <col min="33" max="33" width="10.88671875" style="16" customWidth="1"/>
    <col min="34" max="34" width="10.88671875" style="16" bestFit="1" customWidth="1"/>
    <col min="35" max="35" width="10.88671875" style="30" customWidth="1"/>
    <col min="36" max="36" width="10.44140625" style="16" bestFit="1" customWidth="1"/>
    <col min="37" max="37" width="10.6640625" style="16" bestFit="1" customWidth="1"/>
    <col min="38" max="38" width="9.33203125" style="16" customWidth="1"/>
    <col min="39" max="39" width="11.33203125" style="16" bestFit="1" customWidth="1"/>
    <col min="40" max="40" width="11.33203125" style="30" customWidth="1"/>
    <col min="41" max="44" width="11.33203125" style="16" customWidth="1"/>
    <col min="45" max="45" width="11.33203125" style="30" customWidth="1"/>
    <col min="46" max="46" width="11.33203125" style="16" customWidth="1"/>
    <col min="47" max="47" width="8.33203125" style="16" customWidth="1"/>
    <col min="48" max="48" width="12.6640625" style="16" customWidth="1"/>
    <col min="49" max="49" width="11.44140625" style="16" customWidth="1"/>
    <col min="50" max="50" width="9.109375" style="16"/>
    <col min="51" max="51" width="8" style="16" customWidth="1"/>
    <col min="52" max="52" width="9.88671875" style="43" customWidth="1"/>
    <col min="53" max="53" width="12" style="43" customWidth="1"/>
    <col min="54" max="54" width="9.109375" style="14"/>
    <col min="55" max="55" width="15.33203125" style="14" customWidth="1"/>
    <col min="56" max="61" width="9.109375" style="14"/>
    <col min="62" max="62" width="9.109375" style="56"/>
    <col min="63" max="16384" width="9.109375" style="14"/>
  </cols>
  <sheetData>
    <row r="1" spans="1:62" x14ac:dyDescent="0.25">
      <c r="A1" s="15" t="s">
        <v>42</v>
      </c>
      <c r="U1" s="75" t="s">
        <v>52</v>
      </c>
      <c r="V1" s="74"/>
      <c r="W1" s="92"/>
      <c r="X1" s="74"/>
      <c r="Y1" s="93"/>
      <c r="Z1" s="94"/>
      <c r="AA1" s="95"/>
      <c r="AB1" s="95"/>
      <c r="AC1" s="95"/>
      <c r="AD1" s="95"/>
      <c r="AE1" s="95"/>
      <c r="AF1" s="95"/>
      <c r="AG1" s="95"/>
      <c r="AH1" s="95"/>
      <c r="AI1" s="96"/>
      <c r="AJ1" s="95"/>
      <c r="AK1" s="95"/>
      <c r="AL1" s="95"/>
      <c r="AM1" s="95"/>
      <c r="AN1" s="96"/>
      <c r="AO1" s="95"/>
      <c r="AP1" s="95"/>
      <c r="AQ1" s="95"/>
      <c r="AR1" s="95"/>
      <c r="AS1" s="96"/>
      <c r="AT1" s="95"/>
      <c r="AU1" s="95"/>
      <c r="AV1" s="95"/>
      <c r="AW1" s="95"/>
      <c r="AX1" s="95"/>
      <c r="AY1" s="95"/>
      <c r="AZ1" s="97"/>
      <c r="BA1" s="97"/>
      <c r="BB1" s="56"/>
      <c r="BC1" s="56"/>
      <c r="BD1" s="56"/>
      <c r="BE1" s="56"/>
      <c r="BF1" s="56"/>
      <c r="BG1" s="56"/>
      <c r="BH1" s="56"/>
      <c r="BI1" s="56"/>
    </row>
    <row r="2" spans="1:62" s="44" customFormat="1" ht="15.6" x14ac:dyDescent="0.3">
      <c r="A2" s="4"/>
      <c r="B2" s="4"/>
      <c r="C2" s="5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54"/>
      <c r="Q2" s="54"/>
      <c r="R2" s="54"/>
      <c r="S2" s="55"/>
      <c r="T2" s="31"/>
      <c r="U2" s="76"/>
      <c r="V2" s="31"/>
      <c r="W2" s="31"/>
      <c r="X2" s="88" t="s">
        <v>54</v>
      </c>
      <c r="Y2" s="88"/>
      <c r="Z2" s="57"/>
      <c r="AA2" s="89" t="s">
        <v>53</v>
      </c>
      <c r="AB2" s="89"/>
      <c r="AC2" s="89"/>
      <c r="AD2" s="89"/>
      <c r="AE2" s="89"/>
      <c r="AF2" s="89"/>
      <c r="AG2" s="89"/>
      <c r="AH2" s="89"/>
      <c r="AI2" s="62"/>
      <c r="AJ2" s="90" t="s">
        <v>68</v>
      </c>
      <c r="AK2" s="90"/>
      <c r="AL2" s="90"/>
      <c r="AM2" s="90"/>
      <c r="AN2" s="63"/>
      <c r="AO2" s="90" t="s">
        <v>69</v>
      </c>
      <c r="AP2" s="90"/>
      <c r="AQ2" s="90"/>
      <c r="AR2" s="90"/>
      <c r="AS2" s="63"/>
      <c r="AT2" s="90" t="s">
        <v>70</v>
      </c>
      <c r="AU2" s="90"/>
      <c r="AV2" s="90"/>
      <c r="AW2" s="90"/>
      <c r="AX2" s="90"/>
      <c r="AY2" s="90"/>
      <c r="AZ2" s="90"/>
      <c r="BA2" s="91"/>
      <c r="BB2" s="64"/>
      <c r="BC2" s="64"/>
      <c r="BD2" s="64"/>
      <c r="BE2" s="64"/>
      <c r="BF2" s="64"/>
      <c r="BG2" s="64"/>
      <c r="BH2" s="64"/>
      <c r="BI2" s="64"/>
      <c r="BJ2" s="64"/>
    </row>
    <row r="3" spans="1:62" ht="54" customHeight="1" x14ac:dyDescent="0.25">
      <c r="A3" s="21" t="s">
        <v>40</v>
      </c>
      <c r="B3" s="22" t="s">
        <v>41</v>
      </c>
      <c r="C3" s="23"/>
      <c r="D3" s="84" t="s">
        <v>46</v>
      </c>
      <c r="E3" s="84"/>
      <c r="F3" s="84"/>
      <c r="G3" s="85" t="s">
        <v>47</v>
      </c>
      <c r="H3" s="85"/>
      <c r="I3" s="24" t="s">
        <v>56</v>
      </c>
      <c r="J3" s="84" t="s">
        <v>50</v>
      </c>
      <c r="K3" s="84"/>
      <c r="L3" s="24" t="s">
        <v>8</v>
      </c>
      <c r="M3" s="24" t="s">
        <v>0</v>
      </c>
      <c r="N3" s="25" t="s">
        <v>5</v>
      </c>
      <c r="O3" s="25" t="s">
        <v>6</v>
      </c>
      <c r="P3" s="86" t="s">
        <v>51</v>
      </c>
      <c r="Q3" s="86"/>
      <c r="R3" s="86"/>
      <c r="S3" s="37" t="s">
        <v>4</v>
      </c>
      <c r="T3" s="32"/>
      <c r="U3" s="21" t="s">
        <v>40</v>
      </c>
      <c r="V3" s="22" t="s">
        <v>41</v>
      </c>
      <c r="W3" s="12"/>
      <c r="X3" s="3" t="s">
        <v>76</v>
      </c>
      <c r="Y3" s="3" t="s">
        <v>14</v>
      </c>
      <c r="Z3" s="58"/>
      <c r="AA3" s="87" t="s">
        <v>55</v>
      </c>
      <c r="AB3" s="87"/>
      <c r="AC3" s="17" t="s">
        <v>56</v>
      </c>
      <c r="AD3" s="84" t="s">
        <v>57</v>
      </c>
      <c r="AE3" s="84"/>
      <c r="AF3" s="84" t="s">
        <v>60</v>
      </c>
      <c r="AG3" s="84"/>
      <c r="AH3" s="17" t="s">
        <v>61</v>
      </c>
      <c r="AI3" s="32"/>
      <c r="AJ3" s="17" t="s">
        <v>7</v>
      </c>
      <c r="AK3" s="17" t="s">
        <v>1</v>
      </c>
      <c r="AL3" s="17" t="s">
        <v>2</v>
      </c>
      <c r="AM3" s="17" t="s">
        <v>3</v>
      </c>
      <c r="AN3" s="32"/>
      <c r="AO3" s="17" t="s">
        <v>7</v>
      </c>
      <c r="AP3" s="17" t="s">
        <v>62</v>
      </c>
      <c r="AQ3" s="17" t="s">
        <v>63</v>
      </c>
      <c r="AR3" s="17" t="s">
        <v>64</v>
      </c>
      <c r="AS3" s="32"/>
      <c r="AT3" s="17" t="s">
        <v>65</v>
      </c>
      <c r="AU3" s="17" t="s">
        <v>66</v>
      </c>
      <c r="AV3" s="17" t="s">
        <v>67</v>
      </c>
      <c r="AW3" s="17" t="s">
        <v>71</v>
      </c>
      <c r="AX3" s="17" t="s">
        <v>72</v>
      </c>
      <c r="AY3" s="3" t="s">
        <v>73</v>
      </c>
      <c r="AZ3" s="17" t="s">
        <v>74</v>
      </c>
      <c r="BA3" s="37" t="s">
        <v>75</v>
      </c>
      <c r="BB3" s="56"/>
      <c r="BC3" s="56"/>
      <c r="BD3" s="56"/>
      <c r="BE3" s="56"/>
      <c r="BF3" s="56"/>
      <c r="BG3" s="56"/>
      <c r="BH3" s="56"/>
      <c r="BI3" s="56"/>
    </row>
    <row r="4" spans="1:62" ht="54" customHeight="1" x14ac:dyDescent="0.25">
      <c r="A4" s="18"/>
      <c r="B4" s="6"/>
      <c r="C4" s="12"/>
      <c r="D4" s="17" t="s">
        <v>43</v>
      </c>
      <c r="E4" s="3" t="s">
        <v>44</v>
      </c>
      <c r="F4" s="3" t="s">
        <v>45</v>
      </c>
      <c r="G4" s="3" t="s">
        <v>43</v>
      </c>
      <c r="H4" s="3" t="s">
        <v>44</v>
      </c>
      <c r="I4" s="17"/>
      <c r="J4" s="17" t="s">
        <v>49</v>
      </c>
      <c r="K4" s="17" t="s">
        <v>48</v>
      </c>
      <c r="L4" s="17"/>
      <c r="M4" s="17"/>
      <c r="N4" s="3"/>
      <c r="O4" s="3"/>
      <c r="P4" s="34" t="s">
        <v>9</v>
      </c>
      <c r="Q4" s="34" t="s">
        <v>10</v>
      </c>
      <c r="R4" s="34" t="s">
        <v>11</v>
      </c>
      <c r="S4" s="38"/>
      <c r="T4" s="32"/>
      <c r="U4" s="18"/>
      <c r="V4" s="6"/>
      <c r="W4" s="12"/>
      <c r="X4" s="3"/>
      <c r="Y4" s="3"/>
      <c r="Z4" s="58"/>
      <c r="AA4" s="17" t="s">
        <v>43</v>
      </c>
      <c r="AB4" s="78">
        <v>0.14000000000000001</v>
      </c>
      <c r="AC4" s="17"/>
      <c r="AD4" s="73">
        <v>0.14000000000000001</v>
      </c>
      <c r="AE4" s="17" t="s">
        <v>43</v>
      </c>
      <c r="AF4" s="17" t="s">
        <v>58</v>
      </c>
      <c r="AG4" s="17" t="s">
        <v>59</v>
      </c>
      <c r="AH4" s="17"/>
      <c r="AI4" s="32"/>
      <c r="AJ4" s="17"/>
      <c r="AK4" s="17"/>
      <c r="AL4" s="17"/>
      <c r="AM4" s="17"/>
      <c r="AN4" s="32"/>
      <c r="AO4" s="17"/>
      <c r="AP4" s="17"/>
      <c r="AQ4" s="17"/>
      <c r="AR4" s="17"/>
      <c r="AS4" s="32"/>
      <c r="AT4" s="17"/>
      <c r="AU4" s="17"/>
      <c r="AV4" s="17"/>
      <c r="AW4" s="17"/>
      <c r="AX4" s="17"/>
      <c r="AY4" s="3"/>
      <c r="AZ4" s="17"/>
      <c r="BA4" s="79"/>
      <c r="BB4" s="56"/>
      <c r="BC4" s="56"/>
      <c r="BD4" s="56"/>
      <c r="BE4" s="56"/>
      <c r="BF4" s="56"/>
      <c r="BG4" s="56"/>
      <c r="BH4" s="56"/>
      <c r="BI4" s="56"/>
    </row>
    <row r="5" spans="1:62" s="47" customFormat="1" ht="14.4" x14ac:dyDescent="0.3">
      <c r="A5" s="19">
        <v>1478</v>
      </c>
      <c r="B5" s="9" t="s">
        <v>17</v>
      </c>
      <c r="C5" s="13"/>
      <c r="D5" s="10">
        <v>12.906000000000001</v>
      </c>
      <c r="E5" s="10">
        <f>88/(100-I5)*D5</f>
        <v>12.517667805576988</v>
      </c>
      <c r="F5" s="10">
        <f>100/(100-I5)*D5</f>
        <v>14.224622506337484</v>
      </c>
      <c r="G5" s="10">
        <v>1.7425964357479677</v>
      </c>
      <c r="H5" s="10">
        <f>88/(100-I5)*G5</f>
        <v>1.6901629708566204</v>
      </c>
      <c r="I5" s="10">
        <v>9.27</v>
      </c>
      <c r="J5" s="10">
        <v>62.082539682539675</v>
      </c>
      <c r="K5" s="10">
        <f>J5*1.292+1.419</f>
        <v>81.629641269841258</v>
      </c>
      <c r="L5" s="10">
        <v>36.496350364963497</v>
      </c>
      <c r="M5" s="10">
        <v>33.549999999999997</v>
      </c>
      <c r="N5" s="10">
        <v>2.67</v>
      </c>
      <c r="O5" s="10">
        <v>62</v>
      </c>
      <c r="P5" s="36">
        <v>60.03</v>
      </c>
      <c r="Q5" s="36">
        <v>37.94</v>
      </c>
      <c r="R5" s="36">
        <v>1.93</v>
      </c>
      <c r="S5" s="39">
        <v>366</v>
      </c>
      <c r="T5" s="30"/>
      <c r="U5" s="59">
        <v>1478</v>
      </c>
      <c r="V5" s="60" t="s">
        <v>17</v>
      </c>
      <c r="W5" s="13"/>
      <c r="X5" s="61">
        <v>69.515954344747144</v>
      </c>
      <c r="Y5" s="61">
        <f t="shared" ref="Y5:Y31" si="0">((100-(0.5*(16-14.5)+(80-X5)+50*(AD5-0.3)))*1.045-3.438)</f>
        <v>79.119484200539944</v>
      </c>
      <c r="Z5" s="1"/>
      <c r="AA5" s="61">
        <v>11.728</v>
      </c>
      <c r="AB5" s="61">
        <f>86/(100-AC5)*AA5</f>
        <v>11.614781267242844</v>
      </c>
      <c r="AC5" s="61">
        <v>13.161687956657772</v>
      </c>
      <c r="AD5" s="61">
        <f>86/(100-AC5)*AE5</f>
        <v>0.49527154238700133</v>
      </c>
      <c r="AE5" s="61">
        <v>0.50009935748825374</v>
      </c>
      <c r="AF5" s="61">
        <f>86/(100-AC5)*AG5</f>
        <v>27.234522923702098</v>
      </c>
      <c r="AG5" s="61">
        <v>27.5</v>
      </c>
      <c r="AH5" s="61">
        <v>99.272255742563772</v>
      </c>
      <c r="AI5" s="1"/>
      <c r="AJ5" s="70">
        <v>56.4</v>
      </c>
      <c r="AK5" s="70">
        <v>5.7</v>
      </c>
      <c r="AL5" s="70">
        <v>13.9</v>
      </c>
      <c r="AM5" s="71">
        <v>23</v>
      </c>
      <c r="AN5" s="30"/>
      <c r="AO5" s="71">
        <v>56.4</v>
      </c>
      <c r="AP5" s="61">
        <v>3.68</v>
      </c>
      <c r="AQ5" s="61">
        <v>31.440999999999999</v>
      </c>
      <c r="AR5" s="61">
        <v>157.16999999999999</v>
      </c>
      <c r="AS5" s="1"/>
      <c r="AT5" s="70">
        <v>56.5</v>
      </c>
      <c r="AU5" s="61">
        <v>3.4333333333333336</v>
      </c>
      <c r="AV5" s="71">
        <v>940</v>
      </c>
      <c r="AW5" s="71">
        <v>8</v>
      </c>
      <c r="AX5" s="71">
        <v>8</v>
      </c>
      <c r="AY5" s="71">
        <v>7</v>
      </c>
      <c r="AZ5" s="72">
        <v>8</v>
      </c>
      <c r="BA5" s="80">
        <v>8</v>
      </c>
      <c r="BB5" s="56"/>
      <c r="BC5" s="65"/>
      <c r="BD5" s="66"/>
      <c r="BE5" s="66"/>
      <c r="BF5" s="56"/>
      <c r="BG5" s="56"/>
      <c r="BH5" s="56"/>
      <c r="BI5" s="56"/>
      <c r="BJ5" s="56"/>
    </row>
    <row r="6" spans="1:62" ht="14.4" x14ac:dyDescent="0.3">
      <c r="A6" s="20">
        <v>1495</v>
      </c>
      <c r="B6" s="7" t="s">
        <v>18</v>
      </c>
      <c r="C6" s="13"/>
      <c r="D6" s="2">
        <v>11.14</v>
      </c>
      <c r="E6" s="2">
        <f t="shared" ref="E6:E31" si="1">88/(100-I6)*D6</f>
        <v>10.725601750547046</v>
      </c>
      <c r="F6" s="2">
        <f t="shared" ref="F6:F31" si="2">100/(100-I6)*D6</f>
        <v>12.188183807439824</v>
      </c>
      <c r="G6" s="2">
        <v>1.568849510359082</v>
      </c>
      <c r="H6" s="2">
        <f t="shared" ref="H6:H31" si="3">88/(100-I6)*G6</f>
        <v>1.5104896817461619</v>
      </c>
      <c r="I6" s="2">
        <v>8.6</v>
      </c>
      <c r="J6" s="2">
        <v>64.337213403880071</v>
      </c>
      <c r="K6" s="2">
        <f t="shared" ref="K6:K31" si="4">J6*1.292+1.419</f>
        <v>84.542679717813044</v>
      </c>
      <c r="L6" s="2">
        <v>29.673590504451038</v>
      </c>
      <c r="M6" s="2">
        <v>33.659999999999997</v>
      </c>
      <c r="N6" s="2">
        <v>2.86</v>
      </c>
      <c r="O6" s="1">
        <v>66.819999999999993</v>
      </c>
      <c r="P6" s="35">
        <v>62.4</v>
      </c>
      <c r="Q6" s="35">
        <v>35.729999999999997</v>
      </c>
      <c r="R6" s="35">
        <v>1.84</v>
      </c>
      <c r="S6" s="40">
        <v>391</v>
      </c>
      <c r="U6" s="20">
        <v>1495</v>
      </c>
      <c r="V6" s="7" t="s">
        <v>18</v>
      </c>
      <c r="W6" s="13"/>
      <c r="X6" s="2">
        <v>69.49351520572452</v>
      </c>
      <c r="Y6" s="2">
        <f t="shared" si="0"/>
        <v>82.525250754159828</v>
      </c>
      <c r="AA6" s="2">
        <v>10.029199999999999</v>
      </c>
      <c r="AB6" s="2">
        <f t="shared" ref="AB6:AB31" si="5">86/(100-AC6)*AA6</f>
        <v>9.9622964513833061</v>
      </c>
      <c r="AC6" s="2">
        <v>13.422451920687749</v>
      </c>
      <c r="AD6" s="2">
        <f t="shared" ref="AD6:AD31" si="6">86/(100-AC6)*AE6</f>
        <v>0.42964062460903918</v>
      </c>
      <c r="AE6" s="2">
        <v>0.43252595155714924</v>
      </c>
      <c r="AF6" s="2">
        <f t="shared" ref="AF6:AF31" si="7">86/(100-AC6)*AG6</f>
        <v>23.690899609688891</v>
      </c>
      <c r="AG6" s="2">
        <v>23.849999999999998</v>
      </c>
      <c r="AH6" s="2">
        <v>98.970541653468487</v>
      </c>
      <c r="AI6" s="1"/>
      <c r="AJ6" s="48">
        <v>59.2</v>
      </c>
      <c r="AK6" s="48">
        <v>4.9000000000000004</v>
      </c>
      <c r="AL6" s="48">
        <v>10.9</v>
      </c>
      <c r="AM6" s="16">
        <v>20</v>
      </c>
      <c r="AO6" s="16">
        <v>59.2</v>
      </c>
      <c r="AP6" s="2">
        <v>3.36</v>
      </c>
      <c r="AQ6" s="2">
        <v>27.693999999999999</v>
      </c>
      <c r="AR6" s="2">
        <v>138.453</v>
      </c>
      <c r="AS6" s="1"/>
      <c r="AT6" s="48">
        <v>63</v>
      </c>
      <c r="AU6" s="2">
        <v>3.05</v>
      </c>
      <c r="AV6" s="16">
        <v>895</v>
      </c>
      <c r="AW6" s="16">
        <v>6</v>
      </c>
      <c r="AX6" s="16">
        <v>8</v>
      </c>
      <c r="AY6" s="16">
        <v>7</v>
      </c>
      <c r="AZ6" s="43">
        <v>6</v>
      </c>
      <c r="BA6" s="81">
        <v>7</v>
      </c>
      <c r="BB6" s="56"/>
      <c r="BC6" s="65"/>
      <c r="BD6" s="66"/>
      <c r="BE6" s="66"/>
      <c r="BF6" s="56"/>
      <c r="BG6" s="56"/>
      <c r="BH6" s="56"/>
      <c r="BI6" s="56"/>
    </row>
    <row r="7" spans="1:62" s="47" customFormat="1" ht="14.4" x14ac:dyDescent="0.3">
      <c r="A7" s="19">
        <v>1657</v>
      </c>
      <c r="B7" s="9" t="s">
        <v>19</v>
      </c>
      <c r="C7" s="13"/>
      <c r="D7" s="10">
        <v>12.438000000000001</v>
      </c>
      <c r="E7" s="10">
        <f t="shared" si="1"/>
        <v>11.983183709218306</v>
      </c>
      <c r="F7" s="10">
        <f t="shared" si="2"/>
        <v>13.6172542150208</v>
      </c>
      <c r="G7" s="10">
        <v>1.5738337658880648</v>
      </c>
      <c r="H7" s="10">
        <f t="shared" si="3"/>
        <v>1.5162838996950918</v>
      </c>
      <c r="I7" s="10">
        <v>8.66</v>
      </c>
      <c r="J7" s="10">
        <v>65.403880070546734</v>
      </c>
      <c r="K7" s="10">
        <f t="shared" si="4"/>
        <v>85.920813051146382</v>
      </c>
      <c r="L7" s="10">
        <v>34.68</v>
      </c>
      <c r="M7" s="10">
        <v>37.74</v>
      </c>
      <c r="N7" s="10">
        <v>2.91</v>
      </c>
      <c r="O7" s="10">
        <v>64</v>
      </c>
      <c r="P7" s="36">
        <v>71.84</v>
      </c>
      <c r="Q7" s="36">
        <v>27.76</v>
      </c>
      <c r="R7" s="36">
        <v>0.45</v>
      </c>
      <c r="S7" s="39">
        <v>258</v>
      </c>
      <c r="T7" s="30"/>
      <c r="U7" s="19">
        <v>1657</v>
      </c>
      <c r="V7" s="9" t="s">
        <v>19</v>
      </c>
      <c r="W7" s="13"/>
      <c r="X7" s="10">
        <v>68.636224674133587</v>
      </c>
      <c r="Y7" s="10">
        <f t="shared" si="0"/>
        <v>82.650587880287503</v>
      </c>
      <c r="Z7" s="1"/>
      <c r="AA7" s="10">
        <v>11.461</v>
      </c>
      <c r="AB7" s="10">
        <f t="shared" si="5"/>
        <v>11.386017575618961</v>
      </c>
      <c r="AC7" s="10">
        <v>13.433648468049299</v>
      </c>
      <c r="AD7" s="10">
        <f t="shared" si="6"/>
        <v>0.41009601730492029</v>
      </c>
      <c r="AE7" s="10">
        <v>0.41279669762640314</v>
      </c>
      <c r="AF7" s="10">
        <f t="shared" si="7"/>
        <v>29.555363657155926</v>
      </c>
      <c r="AG7" s="10">
        <v>29.75</v>
      </c>
      <c r="AH7" s="10">
        <v>97.142566605653855</v>
      </c>
      <c r="AI7" s="1"/>
      <c r="AJ7" s="45">
        <v>60.8</v>
      </c>
      <c r="AK7" s="45">
        <v>5.2</v>
      </c>
      <c r="AL7" s="45">
        <v>14.8</v>
      </c>
      <c r="AM7" s="29">
        <v>15</v>
      </c>
      <c r="AN7" s="30"/>
      <c r="AO7" s="29">
        <v>60.8</v>
      </c>
      <c r="AP7" s="10">
        <v>3.57</v>
      </c>
      <c r="AQ7" s="10">
        <v>26.317</v>
      </c>
      <c r="AR7" s="10">
        <v>148.19</v>
      </c>
      <c r="AS7" s="1"/>
      <c r="AT7" s="45">
        <v>60.5</v>
      </c>
      <c r="AU7" s="10">
        <v>2.9166666666666665</v>
      </c>
      <c r="AV7" s="29">
        <v>1010</v>
      </c>
      <c r="AW7" s="29">
        <v>8</v>
      </c>
      <c r="AX7" s="29">
        <v>9</v>
      </c>
      <c r="AY7" s="29">
        <v>7</v>
      </c>
      <c r="AZ7" s="46">
        <v>6</v>
      </c>
      <c r="BA7" s="82">
        <v>9</v>
      </c>
      <c r="BB7" s="56"/>
      <c r="BC7" s="65"/>
      <c r="BD7" s="66"/>
      <c r="BE7" s="66"/>
      <c r="BF7" s="56"/>
      <c r="BG7" s="56"/>
      <c r="BH7" s="56"/>
      <c r="BI7" s="56"/>
      <c r="BJ7" s="56"/>
    </row>
    <row r="8" spans="1:62" ht="14.4" x14ac:dyDescent="0.3">
      <c r="A8" s="20">
        <v>1680</v>
      </c>
      <c r="B8" s="7" t="s">
        <v>20</v>
      </c>
      <c r="C8" s="13"/>
      <c r="D8" s="2">
        <v>12.5</v>
      </c>
      <c r="E8" s="2">
        <f t="shared" si="1"/>
        <v>12.052152952777474</v>
      </c>
      <c r="F8" s="2">
        <f t="shared" si="2"/>
        <v>13.69562835542895</v>
      </c>
      <c r="G8" s="2">
        <v>1.6595306847223839</v>
      </c>
      <c r="H8" s="2">
        <f t="shared" si="3"/>
        <v>1.6000734113681361</v>
      </c>
      <c r="I8" s="2">
        <v>8.73</v>
      </c>
      <c r="J8" s="2">
        <v>62.64691358024691</v>
      </c>
      <c r="K8" s="2">
        <f t="shared" si="4"/>
        <v>82.358812345679013</v>
      </c>
      <c r="L8" s="2">
        <v>30.03003003003003</v>
      </c>
      <c r="M8" s="2">
        <v>34</v>
      </c>
      <c r="N8" s="2">
        <v>2.84</v>
      </c>
      <c r="O8" s="1">
        <v>78.58</v>
      </c>
      <c r="P8" s="35">
        <v>64.72</v>
      </c>
      <c r="Q8" s="35">
        <v>34.08</v>
      </c>
      <c r="R8" s="35">
        <v>1.26</v>
      </c>
      <c r="S8" s="77">
        <v>426</v>
      </c>
      <c r="U8" s="20">
        <v>1680</v>
      </c>
      <c r="V8" s="7" t="s">
        <v>20</v>
      </c>
      <c r="W8" s="13"/>
      <c r="X8" s="2">
        <v>66.042426251242958</v>
      </c>
      <c r="Y8" s="2">
        <f t="shared" si="0"/>
        <v>74.873650557634278</v>
      </c>
      <c r="AA8" s="2">
        <v>11.111000000000001</v>
      </c>
      <c r="AB8" s="2">
        <f t="shared" si="5"/>
        <v>11.006332083811699</v>
      </c>
      <c r="AC8" s="2">
        <v>13.182157986543643</v>
      </c>
      <c r="AD8" s="2">
        <f t="shared" si="6"/>
        <v>0.50706095454382016</v>
      </c>
      <c r="AE8" s="2">
        <v>0.51188299817183436</v>
      </c>
      <c r="AF8" s="2">
        <f t="shared" si="7"/>
        <v>27.736234213547618</v>
      </c>
      <c r="AG8" s="2">
        <v>28</v>
      </c>
      <c r="AH8" s="2">
        <v>98.222103100151884</v>
      </c>
      <c r="AI8" s="1"/>
      <c r="AJ8" s="48">
        <v>60.5</v>
      </c>
      <c r="AK8" s="48">
        <v>4</v>
      </c>
      <c r="AL8" s="48">
        <v>9.1</v>
      </c>
      <c r="AM8" s="16">
        <v>30</v>
      </c>
      <c r="AO8" s="16">
        <v>60.5</v>
      </c>
      <c r="AP8" s="2">
        <v>3.11</v>
      </c>
      <c r="AQ8" s="2">
        <v>27.251999999999999</v>
      </c>
      <c r="AR8" s="2">
        <v>130.65100000000001</v>
      </c>
      <c r="AS8" s="1"/>
      <c r="AT8" s="48">
        <v>61</v>
      </c>
      <c r="AU8" s="2">
        <v>3.166666666666667</v>
      </c>
      <c r="AV8" s="16">
        <v>860</v>
      </c>
      <c r="AW8" s="16">
        <v>6</v>
      </c>
      <c r="AX8" s="16">
        <v>6</v>
      </c>
      <c r="AY8" s="16">
        <v>6</v>
      </c>
      <c r="AZ8" s="43">
        <v>6</v>
      </c>
      <c r="BA8" s="81">
        <v>6</v>
      </c>
      <c r="BB8" s="56"/>
      <c r="BC8" s="65"/>
      <c r="BD8" s="66"/>
      <c r="BE8" s="66"/>
      <c r="BF8" s="56"/>
      <c r="BG8" s="56"/>
      <c r="BH8" s="56"/>
      <c r="BI8" s="56"/>
    </row>
    <row r="9" spans="1:62" s="47" customFormat="1" ht="14.4" x14ac:dyDescent="0.3">
      <c r="A9" s="19">
        <v>1728</v>
      </c>
      <c r="B9" s="9" t="s">
        <v>21</v>
      </c>
      <c r="C9" s="13"/>
      <c r="D9" s="10">
        <v>11.862</v>
      </c>
      <c r="E9" s="10">
        <f t="shared" si="1"/>
        <v>11.521589403973511</v>
      </c>
      <c r="F9" s="10">
        <f t="shared" si="2"/>
        <v>13.09271523178808</v>
      </c>
      <c r="G9" s="10">
        <v>1.6958187572879764</v>
      </c>
      <c r="H9" s="10">
        <f t="shared" si="3"/>
        <v>1.6471528768360038</v>
      </c>
      <c r="I9" s="10">
        <v>9.4</v>
      </c>
      <c r="J9" s="10">
        <v>61.195061728395061</v>
      </c>
      <c r="K9" s="10">
        <f t="shared" si="4"/>
        <v>80.483019753086424</v>
      </c>
      <c r="L9" s="10">
        <v>32.89473684210526</v>
      </c>
      <c r="M9" s="10">
        <v>37.29</v>
      </c>
      <c r="N9" s="10">
        <v>2.88</v>
      </c>
      <c r="O9" s="10">
        <v>65.959999999999994</v>
      </c>
      <c r="P9" s="36">
        <v>71.349999999999994</v>
      </c>
      <c r="Q9" s="36">
        <v>27.59</v>
      </c>
      <c r="R9" s="36">
        <v>0.96</v>
      </c>
      <c r="S9" s="39">
        <v>383</v>
      </c>
      <c r="T9" s="30"/>
      <c r="U9" s="19">
        <v>1728</v>
      </c>
      <c r="V9" s="9" t="s">
        <v>21</v>
      </c>
      <c r="W9" s="13"/>
      <c r="X9" s="10">
        <v>68.357372916958411</v>
      </c>
      <c r="Y9" s="10">
        <f t="shared" si="0"/>
        <v>81.472335852876867</v>
      </c>
      <c r="Z9" s="1"/>
      <c r="AA9" s="10">
        <v>10.4544</v>
      </c>
      <c r="AB9" s="10">
        <f t="shared" si="5"/>
        <v>10.356852897131667</v>
      </c>
      <c r="AC9" s="10">
        <v>13.189999999999998</v>
      </c>
      <c r="AD9" s="10">
        <f t="shared" si="6"/>
        <v>0.42706926019798386</v>
      </c>
      <c r="AE9" s="10">
        <v>0.43109165671845323</v>
      </c>
      <c r="AF9" s="10">
        <f t="shared" si="7"/>
        <v>32.692086165188343</v>
      </c>
      <c r="AG9" s="10">
        <v>33</v>
      </c>
      <c r="AH9" s="10">
        <v>76.665992516938005</v>
      </c>
      <c r="AI9" s="1"/>
      <c r="AJ9" s="45">
        <v>61.3</v>
      </c>
      <c r="AK9" s="45">
        <v>5.0999999999999996</v>
      </c>
      <c r="AL9" s="45">
        <v>12.1</v>
      </c>
      <c r="AM9" s="29">
        <v>24</v>
      </c>
      <c r="AN9" s="30"/>
      <c r="AO9" s="29">
        <v>61.3</v>
      </c>
      <c r="AP9" s="10">
        <v>1.88</v>
      </c>
      <c r="AQ9" s="10">
        <v>25.158999999999999</v>
      </c>
      <c r="AR9" s="10">
        <v>70.248000000000005</v>
      </c>
      <c r="AS9" s="1"/>
      <c r="AT9" s="45">
        <v>61.5</v>
      </c>
      <c r="AU9" s="10">
        <v>1.7999999999999998</v>
      </c>
      <c r="AV9" s="29">
        <v>710</v>
      </c>
      <c r="AW9" s="29">
        <v>4</v>
      </c>
      <c r="AX9" s="29">
        <v>4</v>
      </c>
      <c r="AY9" s="29">
        <v>3</v>
      </c>
      <c r="AZ9" s="46">
        <v>3</v>
      </c>
      <c r="BA9" s="82">
        <v>4</v>
      </c>
      <c r="BB9" s="56"/>
      <c r="BC9" s="65"/>
      <c r="BD9" s="66"/>
      <c r="BE9" s="66"/>
      <c r="BF9" s="56"/>
      <c r="BG9" s="56"/>
      <c r="BH9" s="56"/>
      <c r="BI9" s="56"/>
      <c r="BJ9" s="56"/>
    </row>
    <row r="10" spans="1:62" ht="14.4" x14ac:dyDescent="0.3">
      <c r="A10" s="20">
        <v>1731</v>
      </c>
      <c r="B10" s="7" t="s">
        <v>22</v>
      </c>
      <c r="C10" s="13"/>
      <c r="D10" s="2">
        <v>12.637</v>
      </c>
      <c r="E10" s="2">
        <f t="shared" si="1"/>
        <v>12.21771039332015</v>
      </c>
      <c r="F10" s="2">
        <f t="shared" si="2"/>
        <v>13.883761810591079</v>
      </c>
      <c r="G10" s="2">
        <v>1.6177252192399743</v>
      </c>
      <c r="H10" s="2">
        <f t="shared" si="3"/>
        <v>1.5640498713812101</v>
      </c>
      <c r="I10" s="2">
        <v>8.98</v>
      </c>
      <c r="J10" s="2">
        <v>62.466313932980597</v>
      </c>
      <c r="K10" s="2">
        <f t="shared" si="4"/>
        <v>82.125477601410935</v>
      </c>
      <c r="L10" s="2">
        <v>30.487804878048781</v>
      </c>
      <c r="M10" s="2">
        <v>33.4</v>
      </c>
      <c r="N10" s="2">
        <v>2.78</v>
      </c>
      <c r="O10" s="1">
        <v>80.849999999999994</v>
      </c>
      <c r="P10" s="35">
        <v>66.83</v>
      </c>
      <c r="Q10" s="35">
        <v>32.71</v>
      </c>
      <c r="R10" s="35">
        <v>0.6</v>
      </c>
      <c r="S10" s="40">
        <v>463</v>
      </c>
      <c r="U10" s="20">
        <v>1731</v>
      </c>
      <c r="V10" s="7" t="s">
        <v>22</v>
      </c>
      <c r="W10" s="13"/>
      <c r="X10" s="2">
        <v>67.398606445881796</v>
      </c>
      <c r="Y10" s="2">
        <f t="shared" si="0"/>
        <v>77.853973608120924</v>
      </c>
      <c r="AA10" s="2">
        <v>11.581</v>
      </c>
      <c r="AB10" s="2">
        <f t="shared" si="5"/>
        <v>11.471972798264652</v>
      </c>
      <c r="AC10" s="2">
        <v>13.182674199623435</v>
      </c>
      <c r="AD10" s="2">
        <f t="shared" si="6"/>
        <v>0.47714488282919715</v>
      </c>
      <c r="AE10" s="2">
        <v>0.48167956682052221</v>
      </c>
      <c r="AF10" s="2">
        <f t="shared" si="7"/>
        <v>29.024160520607399</v>
      </c>
      <c r="AG10" s="2">
        <v>29.299999999999997</v>
      </c>
      <c r="AH10" s="2">
        <v>99.13960830915849</v>
      </c>
      <c r="AI10" s="1"/>
      <c r="AJ10" s="48">
        <v>60.5</v>
      </c>
      <c r="AK10" s="48">
        <v>4</v>
      </c>
      <c r="AL10" s="48">
        <v>9.1</v>
      </c>
      <c r="AM10" s="16">
        <v>30</v>
      </c>
      <c r="AO10" s="16">
        <v>60.5</v>
      </c>
      <c r="AP10" s="2">
        <v>3.09</v>
      </c>
      <c r="AQ10" s="2">
        <v>32.395000000000003</v>
      </c>
      <c r="AR10" s="2">
        <v>133.012</v>
      </c>
      <c r="AS10" s="1"/>
      <c r="AT10" s="48">
        <v>60.5</v>
      </c>
      <c r="AU10" s="2">
        <v>3</v>
      </c>
      <c r="AV10" s="16">
        <v>805</v>
      </c>
      <c r="AW10" s="16">
        <v>5</v>
      </c>
      <c r="AX10" s="16">
        <v>6</v>
      </c>
      <c r="AY10" s="16">
        <v>4</v>
      </c>
      <c r="AZ10" s="43">
        <v>4</v>
      </c>
      <c r="BA10" s="81">
        <v>6</v>
      </c>
      <c r="BB10" s="56"/>
      <c r="BC10" s="65"/>
      <c r="BD10" s="66"/>
      <c r="BE10" s="66"/>
      <c r="BF10" s="56"/>
      <c r="BG10" s="56"/>
      <c r="BH10" s="56"/>
      <c r="BI10" s="56"/>
    </row>
    <row r="11" spans="1:62" s="47" customFormat="1" ht="14.4" x14ac:dyDescent="0.3">
      <c r="A11" s="19">
        <v>1743</v>
      </c>
      <c r="B11" s="9" t="s">
        <v>23</v>
      </c>
      <c r="C11" s="13"/>
      <c r="D11" s="10">
        <v>15.079000000000001</v>
      </c>
      <c r="E11" s="10">
        <f t="shared" si="1"/>
        <v>14.526020799124248</v>
      </c>
      <c r="F11" s="10">
        <f t="shared" si="2"/>
        <v>16.506841817186647</v>
      </c>
      <c r="G11" s="10">
        <v>1.6690589845445376</v>
      </c>
      <c r="H11" s="10">
        <f t="shared" si="3"/>
        <v>1.6078510195940812</v>
      </c>
      <c r="I11" s="10">
        <v>8.65</v>
      </c>
      <c r="J11" s="10">
        <v>62.614462081128742</v>
      </c>
      <c r="K11" s="10">
        <f t="shared" si="4"/>
        <v>82.316885008818332</v>
      </c>
      <c r="L11" s="10">
        <v>28.409090909090907</v>
      </c>
      <c r="M11" s="10">
        <v>31.44</v>
      </c>
      <c r="N11" s="10">
        <v>2.68</v>
      </c>
      <c r="O11" s="10">
        <v>73.64</v>
      </c>
      <c r="P11" s="36">
        <v>74.27</v>
      </c>
      <c r="Q11" s="36">
        <v>25.01</v>
      </c>
      <c r="R11" s="36">
        <v>0.97</v>
      </c>
      <c r="S11" s="39">
        <v>428</v>
      </c>
      <c r="T11" s="30"/>
      <c r="U11" s="19">
        <v>1743</v>
      </c>
      <c r="V11" s="9" t="s">
        <v>23</v>
      </c>
      <c r="W11" s="13"/>
      <c r="X11" s="10">
        <v>68.427161926871747</v>
      </c>
      <c r="Y11" s="10">
        <f t="shared" si="0"/>
        <v>81.850330458247569</v>
      </c>
      <c r="Z11" s="1"/>
      <c r="AA11" s="10">
        <v>13.797000000000001</v>
      </c>
      <c r="AB11" s="10">
        <f t="shared" si="5"/>
        <v>13.644828588957079</v>
      </c>
      <c r="AC11" s="10">
        <v>13.040901007706125</v>
      </c>
      <c r="AD11" s="10">
        <f t="shared" si="6"/>
        <v>0.42123069388197892</v>
      </c>
      <c r="AE11" s="10">
        <v>0.42592839078925165</v>
      </c>
      <c r="AF11" s="10">
        <f t="shared" si="7"/>
        <v>35.652393319700124</v>
      </c>
      <c r="AG11" s="10">
        <v>36.049999999999997</v>
      </c>
      <c r="AH11" s="10">
        <v>99.173553719008254</v>
      </c>
      <c r="AI11" s="1"/>
      <c r="AJ11" s="45">
        <v>64</v>
      </c>
      <c r="AK11" s="45">
        <v>7.1</v>
      </c>
      <c r="AL11" s="45">
        <v>16.7</v>
      </c>
      <c r="AM11" s="29">
        <v>6</v>
      </c>
      <c r="AN11" s="30"/>
      <c r="AO11" s="29">
        <v>64</v>
      </c>
      <c r="AP11" s="10">
        <v>3.6</v>
      </c>
      <c r="AQ11" s="10">
        <v>36.31</v>
      </c>
      <c r="AR11" s="10">
        <v>167.494</v>
      </c>
      <c r="AS11" s="1"/>
      <c r="AT11" s="45">
        <v>64</v>
      </c>
      <c r="AU11" s="10">
        <v>3.0166666666666666</v>
      </c>
      <c r="AV11" s="29">
        <v>860</v>
      </c>
      <c r="AW11" s="29">
        <v>6</v>
      </c>
      <c r="AX11" s="29">
        <v>8</v>
      </c>
      <c r="AY11" s="29">
        <v>5</v>
      </c>
      <c r="AZ11" s="46">
        <v>4</v>
      </c>
      <c r="BA11" s="82">
        <v>6</v>
      </c>
      <c r="BB11" s="56"/>
      <c r="BC11" s="65"/>
      <c r="BD11" s="66"/>
      <c r="BE11" s="66"/>
      <c r="BF11" s="56"/>
      <c r="BG11" s="56"/>
      <c r="BH11" s="56"/>
      <c r="BI11" s="56"/>
      <c r="BJ11" s="56"/>
    </row>
    <row r="12" spans="1:62" ht="14.4" x14ac:dyDescent="0.3">
      <c r="A12" s="20">
        <v>1745</v>
      </c>
      <c r="B12" s="7" t="s">
        <v>24</v>
      </c>
      <c r="C12" s="13"/>
      <c r="D12" s="2">
        <v>11.845000000000001</v>
      </c>
      <c r="E12" s="2">
        <f t="shared" si="1"/>
        <v>11.380718419041381</v>
      </c>
      <c r="F12" s="2">
        <f t="shared" si="2"/>
        <v>12.932634567092478</v>
      </c>
      <c r="G12" s="2">
        <v>1.4916428048212749</v>
      </c>
      <c r="H12" s="2">
        <f t="shared" si="3"/>
        <v>1.4331757487091625</v>
      </c>
      <c r="I12" s="2">
        <v>8.41</v>
      </c>
      <c r="J12" s="2">
        <v>64.231393298059956</v>
      </c>
      <c r="K12" s="2">
        <f t="shared" si="4"/>
        <v>84.405960141093459</v>
      </c>
      <c r="L12" s="2">
        <v>34.47</v>
      </c>
      <c r="M12" s="2">
        <v>38.17</v>
      </c>
      <c r="N12" s="2">
        <v>2.94</v>
      </c>
      <c r="O12" s="1">
        <v>64.13</v>
      </c>
      <c r="P12" s="35">
        <v>79.03</v>
      </c>
      <c r="Q12" s="35">
        <v>20.45</v>
      </c>
      <c r="R12" s="35">
        <v>0.83</v>
      </c>
      <c r="S12" s="40">
        <v>386</v>
      </c>
      <c r="U12" s="20">
        <v>1745</v>
      </c>
      <c r="V12" s="7" t="s">
        <v>24</v>
      </c>
      <c r="W12" s="13"/>
      <c r="X12" s="2">
        <v>68.772822839437865</v>
      </c>
      <c r="Y12" s="2">
        <f t="shared" si="0"/>
        <v>84.079265130929826</v>
      </c>
      <c r="AA12" s="2">
        <v>10.44</v>
      </c>
      <c r="AB12" s="2">
        <f t="shared" si="5"/>
        <v>10.432377181208061</v>
      </c>
      <c r="AC12" s="2">
        <v>13.937160782751647</v>
      </c>
      <c r="AD12" s="2">
        <f t="shared" si="6"/>
        <v>0.38548487533555459</v>
      </c>
      <c r="AE12" s="2">
        <v>0.38576654472889371</v>
      </c>
      <c r="AF12" s="2">
        <f t="shared" si="7"/>
        <v>28.479190580884076</v>
      </c>
      <c r="AG12" s="2">
        <v>28.5</v>
      </c>
      <c r="AH12" s="2">
        <v>90.566502463054178</v>
      </c>
      <c r="AI12" s="1"/>
      <c r="AJ12" s="48">
        <v>59.9</v>
      </c>
      <c r="AK12" s="48">
        <v>4.2</v>
      </c>
      <c r="AL12" s="48">
        <v>6.9</v>
      </c>
      <c r="AM12" s="16">
        <v>34</v>
      </c>
      <c r="AO12" s="16">
        <v>59.9</v>
      </c>
      <c r="AP12" s="2">
        <v>2.5499999999999998</v>
      </c>
      <c r="AQ12" s="2">
        <v>25.783000000000001</v>
      </c>
      <c r="AR12" s="2">
        <v>100.736</v>
      </c>
      <c r="AS12" s="1"/>
      <c r="AT12" s="48">
        <v>60</v>
      </c>
      <c r="AU12" s="2">
        <v>2.5</v>
      </c>
      <c r="AV12" s="16">
        <v>935</v>
      </c>
      <c r="AW12" s="16">
        <v>8</v>
      </c>
      <c r="AX12" s="16">
        <v>8</v>
      </c>
      <c r="AY12" s="16">
        <v>8</v>
      </c>
      <c r="AZ12" s="43">
        <v>8</v>
      </c>
      <c r="BA12" s="81">
        <v>8</v>
      </c>
      <c r="BB12" s="56"/>
      <c r="BC12" s="65"/>
      <c r="BD12" s="66"/>
      <c r="BE12" s="66"/>
      <c r="BF12" s="56"/>
      <c r="BG12" s="56"/>
      <c r="BH12" s="56"/>
      <c r="BI12" s="56"/>
    </row>
    <row r="13" spans="1:62" s="47" customFormat="1" ht="14.4" x14ac:dyDescent="0.3">
      <c r="A13" s="19">
        <v>1751</v>
      </c>
      <c r="B13" s="9" t="s">
        <v>25</v>
      </c>
      <c r="C13" s="13"/>
      <c r="D13" s="10">
        <v>10.891</v>
      </c>
      <c r="E13" s="10">
        <f t="shared" si="1"/>
        <v>10.587803800265135</v>
      </c>
      <c r="F13" s="10">
        <f t="shared" si="2"/>
        <v>12.031595227574018</v>
      </c>
      <c r="G13" s="10">
        <v>1.5653561102063998</v>
      </c>
      <c r="H13" s="10">
        <f t="shared" si="3"/>
        <v>1.5217779241953511</v>
      </c>
      <c r="I13" s="10">
        <v>9.48</v>
      </c>
      <c r="J13" s="10">
        <v>61.935802469135801</v>
      </c>
      <c r="K13" s="10">
        <f t="shared" si="4"/>
        <v>81.44005679012345</v>
      </c>
      <c r="L13" s="10">
        <v>38.167938931297712</v>
      </c>
      <c r="M13" s="10">
        <v>41.11</v>
      </c>
      <c r="N13" s="10">
        <v>2.95</v>
      </c>
      <c r="O13" s="10">
        <v>59.38</v>
      </c>
      <c r="P13" s="36">
        <v>81.599999999999994</v>
      </c>
      <c r="Q13" s="36">
        <v>18.079999999999998</v>
      </c>
      <c r="R13" s="36">
        <v>0.36</v>
      </c>
      <c r="S13" s="39">
        <v>391</v>
      </c>
      <c r="T13" s="30"/>
      <c r="U13" s="19">
        <v>1751</v>
      </c>
      <c r="V13" s="9" t="s">
        <v>25</v>
      </c>
      <c r="W13" s="13"/>
      <c r="X13" s="10">
        <v>71.564702565548345</v>
      </c>
      <c r="Y13" s="10">
        <f t="shared" si="0"/>
        <v>82.757079604659069</v>
      </c>
      <c r="Z13" s="1"/>
      <c r="AA13" s="10">
        <v>9.7497000000000007</v>
      </c>
      <c r="AB13" s="10">
        <f t="shared" si="5"/>
        <v>9.6333588534438164</v>
      </c>
      <c r="AC13" s="10">
        <v>12.961386287374197</v>
      </c>
      <c r="AD13" s="10">
        <f t="shared" si="6"/>
        <v>0.46662745600648703</v>
      </c>
      <c r="AE13" s="10">
        <v>0.47226287082620833</v>
      </c>
      <c r="AF13" s="10">
        <f t="shared" si="7"/>
        <v>23.367789458541925</v>
      </c>
      <c r="AG13" s="10">
        <v>23.65</v>
      </c>
      <c r="AH13" s="10">
        <v>98.716801489011374</v>
      </c>
      <c r="AI13" s="1"/>
      <c r="AJ13" s="45">
        <v>56.9</v>
      </c>
      <c r="AK13" s="45">
        <v>2.2999999999999998</v>
      </c>
      <c r="AL13" s="45">
        <v>8.1</v>
      </c>
      <c r="AM13" s="29">
        <v>23</v>
      </c>
      <c r="AN13" s="30"/>
      <c r="AO13" s="29">
        <v>56.9</v>
      </c>
      <c r="AP13" s="10">
        <v>2.6</v>
      </c>
      <c r="AQ13" s="10">
        <v>26.44</v>
      </c>
      <c r="AR13" s="10">
        <v>93.643000000000001</v>
      </c>
      <c r="AS13" s="1"/>
      <c r="AT13" s="45">
        <v>60</v>
      </c>
      <c r="AU13" s="10">
        <v>3.0833333333333339</v>
      </c>
      <c r="AV13" s="29">
        <v>690</v>
      </c>
      <c r="AW13" s="29">
        <v>4</v>
      </c>
      <c r="AX13" s="29">
        <v>4</v>
      </c>
      <c r="AY13" s="29">
        <v>4</v>
      </c>
      <c r="AZ13" s="46">
        <v>3</v>
      </c>
      <c r="BA13" s="82">
        <v>4</v>
      </c>
      <c r="BB13" s="56"/>
      <c r="BC13" s="65"/>
      <c r="BD13" s="66"/>
      <c r="BE13" s="66"/>
      <c r="BF13" s="56"/>
      <c r="BG13" s="56"/>
      <c r="BH13" s="56"/>
      <c r="BI13" s="56"/>
      <c r="BJ13" s="56"/>
    </row>
    <row r="14" spans="1:62" ht="14.25" customHeight="1" x14ac:dyDescent="0.3">
      <c r="A14" s="20">
        <v>1815</v>
      </c>
      <c r="B14" s="7" t="s">
        <v>26</v>
      </c>
      <c r="C14" s="13"/>
      <c r="D14" s="2">
        <v>11.91</v>
      </c>
      <c r="E14" s="2">
        <f t="shared" si="1"/>
        <v>11.507246376811596</v>
      </c>
      <c r="F14" s="2">
        <f t="shared" si="2"/>
        <v>13.076416337285904</v>
      </c>
      <c r="G14" s="2">
        <v>1.5824044585986918</v>
      </c>
      <c r="H14" s="2">
        <f t="shared" si="3"/>
        <v>1.528893196713712</v>
      </c>
      <c r="I14" s="2">
        <v>8.92</v>
      </c>
      <c r="J14" s="2">
        <v>61.196472663139332</v>
      </c>
      <c r="K14" s="2">
        <f t="shared" si="4"/>
        <v>80.484842680776012</v>
      </c>
      <c r="L14" s="2">
        <v>27.777777777777775</v>
      </c>
      <c r="M14" s="2">
        <v>32.22</v>
      </c>
      <c r="N14" s="2">
        <v>2.76</v>
      </c>
      <c r="O14" s="1">
        <v>83.28</v>
      </c>
      <c r="P14" s="35">
        <v>73.069999999999993</v>
      </c>
      <c r="Q14" s="35">
        <v>26.3</v>
      </c>
      <c r="R14" s="35">
        <v>0.7</v>
      </c>
      <c r="S14" s="40">
        <v>386</v>
      </c>
      <c r="U14" s="20">
        <v>1815</v>
      </c>
      <c r="V14" s="7" t="s">
        <v>26</v>
      </c>
      <c r="W14" s="13"/>
      <c r="X14" s="2">
        <v>67.560068808612172</v>
      </c>
      <c r="Y14" s="2">
        <f t="shared" si="0"/>
        <v>79.049462411439606</v>
      </c>
      <c r="AA14" s="2">
        <v>10.913</v>
      </c>
      <c r="AB14" s="2">
        <f t="shared" si="5"/>
        <v>10.826467753639928</v>
      </c>
      <c r="AC14" s="2">
        <v>13.312631473504894</v>
      </c>
      <c r="AD14" s="2">
        <f t="shared" si="6"/>
        <v>0.45749396159923639</v>
      </c>
      <c r="AE14" s="2">
        <v>0.46115055404417682</v>
      </c>
      <c r="AF14" s="2">
        <f t="shared" si="7"/>
        <v>25.397010399815098</v>
      </c>
      <c r="AG14" s="2">
        <v>25.6</v>
      </c>
      <c r="AH14" s="2">
        <v>99.021133745326921</v>
      </c>
      <c r="AI14" s="1"/>
      <c r="AJ14" s="48">
        <v>61</v>
      </c>
      <c r="AK14" s="48">
        <v>6.5</v>
      </c>
      <c r="AL14" s="48">
        <v>14.6</v>
      </c>
      <c r="AM14" s="16">
        <v>34</v>
      </c>
      <c r="AO14" s="16">
        <v>61</v>
      </c>
      <c r="AP14" s="2">
        <v>5.12</v>
      </c>
      <c r="AQ14" s="2">
        <v>21.555</v>
      </c>
      <c r="AR14" s="2">
        <v>199.601</v>
      </c>
      <c r="AS14" s="1"/>
      <c r="AT14" s="48">
        <v>63</v>
      </c>
      <c r="AU14" s="2">
        <v>3.166666666666667</v>
      </c>
      <c r="AV14" s="16">
        <v>895</v>
      </c>
      <c r="AW14" s="16">
        <v>8</v>
      </c>
      <c r="AX14" s="16">
        <v>8</v>
      </c>
      <c r="AY14" s="16">
        <v>8</v>
      </c>
      <c r="AZ14" s="43">
        <v>8</v>
      </c>
      <c r="BA14" s="81">
        <v>7</v>
      </c>
      <c r="BB14" s="56"/>
      <c r="BC14" s="65"/>
      <c r="BD14" s="66"/>
      <c r="BE14" s="66"/>
      <c r="BF14" s="56"/>
      <c r="BG14" s="56"/>
      <c r="BH14" s="56"/>
      <c r="BI14" s="56"/>
    </row>
    <row r="15" spans="1:62" s="47" customFormat="1" ht="14.4" x14ac:dyDescent="0.3">
      <c r="A15" s="19">
        <v>1817</v>
      </c>
      <c r="B15" s="9" t="s">
        <v>12</v>
      </c>
      <c r="C15" s="13"/>
      <c r="D15" s="10">
        <v>13.968999999999999</v>
      </c>
      <c r="E15" s="10">
        <f t="shared" si="1"/>
        <v>13.478859649122807</v>
      </c>
      <c r="F15" s="10">
        <f t="shared" si="2"/>
        <v>15.316885964912277</v>
      </c>
      <c r="G15" s="10">
        <v>1.7303437572234808</v>
      </c>
      <c r="H15" s="10">
        <f t="shared" si="3"/>
        <v>1.6696299411805515</v>
      </c>
      <c r="I15" s="10">
        <v>8.8000000000000007</v>
      </c>
      <c r="J15" s="10">
        <v>62.76543209876543</v>
      </c>
      <c r="K15" s="10">
        <f t="shared" si="4"/>
        <v>82.511938271604933</v>
      </c>
      <c r="L15" s="10">
        <v>33.670033670033668</v>
      </c>
      <c r="M15" s="10">
        <v>29.13</v>
      </c>
      <c r="N15" s="10">
        <v>2.63</v>
      </c>
      <c r="O15" s="10">
        <v>81.83</v>
      </c>
      <c r="P15" s="36">
        <v>58.25</v>
      </c>
      <c r="Q15" s="36">
        <v>40.53</v>
      </c>
      <c r="R15" s="36">
        <v>1.0900000000000001</v>
      </c>
      <c r="S15" s="39">
        <v>523</v>
      </c>
      <c r="T15" s="30"/>
      <c r="U15" s="19">
        <v>1817</v>
      </c>
      <c r="V15" s="9" t="s">
        <v>12</v>
      </c>
      <c r="W15" s="13"/>
      <c r="X15" s="10">
        <v>64.679905157083567</v>
      </c>
      <c r="Y15" s="10">
        <f t="shared" si="0"/>
        <v>76.502328484824119</v>
      </c>
      <c r="Z15" s="1"/>
      <c r="AA15" s="10">
        <v>12.55</v>
      </c>
      <c r="AB15" s="10">
        <f t="shared" si="5"/>
        <v>12.475537539103218</v>
      </c>
      <c r="AC15" s="10">
        <v>13.486693730266026</v>
      </c>
      <c r="AD15" s="10">
        <f t="shared" si="6"/>
        <v>0.44863966324073123</v>
      </c>
      <c r="AE15" s="10">
        <v>0.45131744872901969</v>
      </c>
      <c r="AF15" s="10">
        <f t="shared" si="7"/>
        <v>32.207762252346164</v>
      </c>
      <c r="AG15" s="10">
        <v>32.400000000000006</v>
      </c>
      <c r="AH15" s="10">
        <v>98.921089485266805</v>
      </c>
      <c r="AI15" s="1"/>
      <c r="AJ15" s="45">
        <v>62</v>
      </c>
      <c r="AK15" s="45">
        <v>30</v>
      </c>
      <c r="AL15" s="45">
        <v>31.8</v>
      </c>
      <c r="AM15" s="29">
        <v>8</v>
      </c>
      <c r="AN15" s="30"/>
      <c r="AO15" s="29">
        <v>62</v>
      </c>
      <c r="AP15" s="10">
        <v>6.47</v>
      </c>
      <c r="AQ15" s="10">
        <v>24.263999999999999</v>
      </c>
      <c r="AR15" s="10">
        <v>256.03800000000001</v>
      </c>
      <c r="AS15" s="1"/>
      <c r="AT15" s="45">
        <v>63</v>
      </c>
      <c r="AU15" s="10">
        <v>3.4</v>
      </c>
      <c r="AV15" s="29">
        <v>975</v>
      </c>
      <c r="AW15" s="29">
        <v>8</v>
      </c>
      <c r="AX15" s="29">
        <v>8</v>
      </c>
      <c r="AY15" s="29">
        <v>7</v>
      </c>
      <c r="AZ15" s="46">
        <v>8</v>
      </c>
      <c r="BA15" s="82">
        <v>9</v>
      </c>
      <c r="BB15" s="56"/>
      <c r="BC15" s="65"/>
      <c r="BD15" s="66"/>
      <c r="BE15" s="66"/>
      <c r="BF15" s="56"/>
      <c r="BG15" s="56"/>
      <c r="BH15" s="56"/>
      <c r="BI15" s="56"/>
      <c r="BJ15" s="56"/>
    </row>
    <row r="16" spans="1:62" ht="14.4" x14ac:dyDescent="0.3">
      <c r="A16" s="20">
        <v>1835</v>
      </c>
      <c r="B16" s="7" t="s">
        <v>13</v>
      </c>
      <c r="C16" s="13"/>
      <c r="D16" s="2">
        <v>12.565999999999999</v>
      </c>
      <c r="E16" s="2">
        <f t="shared" si="1"/>
        <v>12.139729937424525</v>
      </c>
      <c r="F16" s="2">
        <f t="shared" si="2"/>
        <v>13.795147656164232</v>
      </c>
      <c r="G16" s="2">
        <v>1.678497976514274</v>
      </c>
      <c r="H16" s="2">
        <f t="shared" si="3"/>
        <v>1.621559138580043</v>
      </c>
      <c r="I16" s="2">
        <v>8.91</v>
      </c>
      <c r="J16" s="2">
        <v>62.912169312169304</v>
      </c>
      <c r="K16" s="2">
        <f t="shared" si="4"/>
        <v>82.701522751322742</v>
      </c>
      <c r="L16" s="2">
        <v>42.553191489361701</v>
      </c>
      <c r="M16" s="2">
        <v>37.26</v>
      </c>
      <c r="N16" s="2">
        <v>2.86</v>
      </c>
      <c r="O16" s="1">
        <v>61.99</v>
      </c>
      <c r="P16" s="35">
        <v>78.760000000000005</v>
      </c>
      <c r="Q16" s="35">
        <v>20.86</v>
      </c>
      <c r="R16" s="35">
        <v>0.7</v>
      </c>
      <c r="S16" s="40">
        <v>321</v>
      </c>
      <c r="U16" s="20">
        <v>1835</v>
      </c>
      <c r="V16" s="7" t="s">
        <v>13</v>
      </c>
      <c r="W16" s="13"/>
      <c r="X16" s="2">
        <v>70.321833635956949</v>
      </c>
      <c r="Y16" s="2">
        <f t="shared" si="0"/>
        <v>86.886825717804186</v>
      </c>
      <c r="AA16" s="2">
        <v>11.195</v>
      </c>
      <c r="AB16" s="2">
        <f t="shared" si="5"/>
        <v>11.08150855281953</v>
      </c>
      <c r="AC16" s="2">
        <v>13.119229623746747</v>
      </c>
      <c r="AD16" s="2">
        <f t="shared" si="6"/>
        <v>0.36273187429226456</v>
      </c>
      <c r="AE16" s="2">
        <v>0.36644679858760693</v>
      </c>
      <c r="AF16" s="2">
        <f t="shared" si="7"/>
        <v>27.221213506256102</v>
      </c>
      <c r="AG16" s="2">
        <v>27.5</v>
      </c>
      <c r="AH16" s="2">
        <v>97.504137702747443</v>
      </c>
      <c r="AI16" s="1"/>
      <c r="AJ16" s="48">
        <v>58</v>
      </c>
      <c r="AK16" s="48">
        <v>7.5</v>
      </c>
      <c r="AL16" s="48">
        <v>16.5</v>
      </c>
      <c r="AM16" s="16">
        <v>26</v>
      </c>
      <c r="AO16" s="16">
        <v>58</v>
      </c>
      <c r="AP16" s="2">
        <v>4.4400000000000004</v>
      </c>
      <c r="AQ16" s="2">
        <v>25.324000000000002</v>
      </c>
      <c r="AR16" s="2">
        <v>195.36699999999999</v>
      </c>
      <c r="AS16" s="1"/>
      <c r="AT16" s="48">
        <v>58</v>
      </c>
      <c r="AU16" s="2">
        <v>2.8333333333333335</v>
      </c>
      <c r="AV16" s="16">
        <v>910</v>
      </c>
      <c r="AW16" s="16">
        <v>8</v>
      </c>
      <c r="AX16" s="16">
        <v>8</v>
      </c>
      <c r="AY16" s="16">
        <v>6</v>
      </c>
      <c r="AZ16" s="43">
        <v>5</v>
      </c>
      <c r="BA16" s="81">
        <v>8</v>
      </c>
      <c r="BB16" s="56"/>
      <c r="BC16" s="65"/>
      <c r="BD16" s="66"/>
      <c r="BE16" s="66"/>
      <c r="BF16" s="56"/>
      <c r="BG16" s="56"/>
      <c r="BH16" s="56"/>
      <c r="BI16" s="56"/>
    </row>
    <row r="17" spans="1:62" s="47" customFormat="1" ht="14.4" x14ac:dyDescent="0.3">
      <c r="A17" s="19">
        <v>1877</v>
      </c>
      <c r="B17" s="9" t="s">
        <v>27</v>
      </c>
      <c r="C17" s="13"/>
      <c r="D17" s="10">
        <v>13.558999999999999</v>
      </c>
      <c r="E17" s="10">
        <f t="shared" si="1"/>
        <v>13.094732221246707</v>
      </c>
      <c r="F17" s="10">
        <f t="shared" si="2"/>
        <v>14.880377524143984</v>
      </c>
      <c r="G17" s="10">
        <v>1.6927690769743036</v>
      </c>
      <c r="H17" s="10">
        <f t="shared" si="3"/>
        <v>1.6348077126178524</v>
      </c>
      <c r="I17" s="10">
        <v>8.8800000000000008</v>
      </c>
      <c r="J17" s="10">
        <v>61.118871252204585</v>
      </c>
      <c r="K17" s="10">
        <f t="shared" si="4"/>
        <v>80.384581657848329</v>
      </c>
      <c r="L17" s="10">
        <v>35.842293906810035</v>
      </c>
      <c r="M17" s="10">
        <v>33.840000000000003</v>
      </c>
      <c r="N17" s="10">
        <v>2.72</v>
      </c>
      <c r="O17" s="10">
        <v>68.7</v>
      </c>
      <c r="P17" s="36">
        <v>54.93</v>
      </c>
      <c r="Q17" s="36">
        <v>43.24</v>
      </c>
      <c r="R17" s="36">
        <v>1.48</v>
      </c>
      <c r="S17" s="39">
        <v>330</v>
      </c>
      <c r="T17" s="30"/>
      <c r="U17" s="19">
        <v>1877</v>
      </c>
      <c r="V17" s="9" t="s">
        <v>27</v>
      </c>
      <c r="W17" s="13"/>
      <c r="X17" s="10">
        <v>68.004903463070804</v>
      </c>
      <c r="Y17" s="10">
        <f t="shared" si="0"/>
        <v>79.749699943284284</v>
      </c>
      <c r="Z17" s="1"/>
      <c r="AA17" s="10">
        <v>12.446999999999999</v>
      </c>
      <c r="AB17" s="10">
        <f t="shared" si="5"/>
        <v>12.368984373615122</v>
      </c>
      <c r="AC17" s="10">
        <v>13.457567115743842</v>
      </c>
      <c r="AD17" s="10">
        <f t="shared" si="6"/>
        <v>0.45298897943779332</v>
      </c>
      <c r="AE17" s="10">
        <v>0.45584614360817349</v>
      </c>
      <c r="AF17" s="10">
        <f t="shared" si="7"/>
        <v>28.967292881086273</v>
      </c>
      <c r="AG17" s="10">
        <v>29.15</v>
      </c>
      <c r="AH17" s="10">
        <v>99.479166666666671</v>
      </c>
      <c r="AI17" s="1"/>
      <c r="AJ17" s="45">
        <v>59.5</v>
      </c>
      <c r="AK17" s="45">
        <v>10.7</v>
      </c>
      <c r="AL17" s="45">
        <v>19.899999999999999</v>
      </c>
      <c r="AM17" s="29">
        <v>9</v>
      </c>
      <c r="AN17" s="30"/>
      <c r="AO17" s="29">
        <v>59.5</v>
      </c>
      <c r="AP17" s="10">
        <v>5.47</v>
      </c>
      <c r="AQ17" s="10">
        <v>28.681999999999999</v>
      </c>
      <c r="AR17" s="10">
        <v>222.072</v>
      </c>
      <c r="AS17" s="1"/>
      <c r="AT17" s="45">
        <v>59.5</v>
      </c>
      <c r="AU17" s="10">
        <v>4.6166666666666671</v>
      </c>
      <c r="AV17" s="29">
        <v>1045</v>
      </c>
      <c r="AW17" s="29">
        <v>9</v>
      </c>
      <c r="AX17" s="29">
        <v>8</v>
      </c>
      <c r="AY17" s="29">
        <v>8</v>
      </c>
      <c r="AZ17" s="46">
        <v>8</v>
      </c>
      <c r="BA17" s="82">
        <v>9</v>
      </c>
      <c r="BB17" s="56"/>
      <c r="BC17" s="65"/>
      <c r="BD17" s="66"/>
      <c r="BE17" s="66"/>
      <c r="BF17" s="56"/>
      <c r="BG17" s="56"/>
      <c r="BH17" s="56"/>
      <c r="BI17" s="56"/>
      <c r="BJ17" s="56"/>
    </row>
    <row r="18" spans="1:62" ht="14.4" x14ac:dyDescent="0.3">
      <c r="A18" s="20">
        <v>1878</v>
      </c>
      <c r="B18" s="7" t="s">
        <v>28</v>
      </c>
      <c r="C18" s="13"/>
      <c r="D18" s="2">
        <v>11.87</v>
      </c>
      <c r="E18" s="2">
        <f t="shared" si="1"/>
        <v>11.415956284153005</v>
      </c>
      <c r="F18" s="2">
        <f t="shared" si="2"/>
        <v>12.972677595628415</v>
      </c>
      <c r="G18" s="2">
        <v>1.7013358144481114</v>
      </c>
      <c r="H18" s="2">
        <f t="shared" si="3"/>
        <v>1.6362573953162165</v>
      </c>
      <c r="I18" s="2">
        <v>8.5</v>
      </c>
      <c r="J18" s="2">
        <v>62.92345679012346</v>
      </c>
      <c r="K18" s="2">
        <f t="shared" si="4"/>
        <v>82.716106172839503</v>
      </c>
      <c r="L18" s="2">
        <v>41.666666666666664</v>
      </c>
      <c r="M18" s="2">
        <v>36.549999999999997</v>
      </c>
      <c r="N18" s="2">
        <v>2.88</v>
      </c>
      <c r="O18" s="1">
        <v>66.25</v>
      </c>
      <c r="P18" s="35">
        <v>83.71</v>
      </c>
      <c r="Q18" s="35">
        <v>15.9</v>
      </c>
      <c r="R18" s="35">
        <v>0.69</v>
      </c>
      <c r="S18" s="40">
        <v>340</v>
      </c>
      <c r="U18" s="20">
        <v>1878</v>
      </c>
      <c r="V18" s="7" t="s">
        <v>28</v>
      </c>
      <c r="W18" s="13"/>
      <c r="X18" s="2">
        <v>68.009703323667196</v>
      </c>
      <c r="Y18" s="2">
        <f t="shared" si="0"/>
        <v>79.482175094609048</v>
      </c>
      <c r="AA18" s="2">
        <v>10.017099999999999</v>
      </c>
      <c r="AB18" s="2">
        <f t="shared" si="5"/>
        <v>9.9841577792161615</v>
      </c>
      <c r="AC18" s="2">
        <v>13.716247374084219</v>
      </c>
      <c r="AD18" s="2">
        <f t="shared" si="6"/>
        <v>0.4582050694473333</v>
      </c>
      <c r="AE18" s="2">
        <v>0.45971689376900315</v>
      </c>
      <c r="AF18" s="2">
        <f t="shared" si="7"/>
        <v>22.625348812351564</v>
      </c>
      <c r="AG18" s="2">
        <v>22.7</v>
      </c>
      <c r="AH18" s="2">
        <v>100.00776322173702</v>
      </c>
      <c r="AI18" s="1"/>
      <c r="AJ18" s="51">
        <v>56.9</v>
      </c>
      <c r="AK18" s="51">
        <v>6.8</v>
      </c>
      <c r="AL18" s="51">
        <v>15.3</v>
      </c>
      <c r="AM18" s="30">
        <v>24</v>
      </c>
      <c r="AO18" s="16">
        <v>56.9</v>
      </c>
      <c r="AP18" s="2">
        <v>5.77</v>
      </c>
      <c r="AQ18" s="2">
        <v>23.291</v>
      </c>
      <c r="AR18" s="2">
        <v>209.779</v>
      </c>
      <c r="AS18" s="1"/>
      <c r="AT18" s="48">
        <v>59</v>
      </c>
      <c r="AU18" s="2">
        <v>4.333333333333333</v>
      </c>
      <c r="AV18" s="16">
        <v>940</v>
      </c>
      <c r="AW18" s="16">
        <v>8</v>
      </c>
      <c r="AX18" s="16">
        <v>8</v>
      </c>
      <c r="AY18" s="16">
        <v>8</v>
      </c>
      <c r="AZ18" s="43">
        <v>7</v>
      </c>
      <c r="BA18" s="81">
        <v>8</v>
      </c>
      <c r="BB18" s="56"/>
      <c r="BC18" s="65"/>
      <c r="BD18" s="66"/>
      <c r="BE18" s="66"/>
      <c r="BF18" s="56"/>
      <c r="BG18" s="56"/>
      <c r="BH18" s="56"/>
      <c r="BI18" s="56"/>
    </row>
    <row r="19" spans="1:62" s="47" customFormat="1" ht="14.4" x14ac:dyDescent="0.3">
      <c r="A19" s="19">
        <v>1879</v>
      </c>
      <c r="B19" s="9" t="s">
        <v>29</v>
      </c>
      <c r="C19" s="13"/>
      <c r="D19" s="10">
        <v>15.78</v>
      </c>
      <c r="E19" s="10">
        <f t="shared" si="1"/>
        <v>15.184691088026243</v>
      </c>
      <c r="F19" s="10">
        <f t="shared" si="2"/>
        <v>17.255330781848006</v>
      </c>
      <c r="G19" s="10">
        <v>1.8215057337543687</v>
      </c>
      <c r="H19" s="10">
        <f t="shared" si="3"/>
        <v>1.752788458943515</v>
      </c>
      <c r="I19" s="10">
        <v>8.5500000000000007</v>
      </c>
      <c r="J19" s="10">
        <v>59.894179894179892</v>
      </c>
      <c r="K19" s="10">
        <f t="shared" si="4"/>
        <v>78.802280423280422</v>
      </c>
      <c r="L19" s="10">
        <v>32.679738562091508</v>
      </c>
      <c r="M19" s="10">
        <v>33.590000000000003</v>
      </c>
      <c r="N19" s="10">
        <v>2.66</v>
      </c>
      <c r="O19" s="10">
        <v>64.739999999999995</v>
      </c>
      <c r="P19" s="36">
        <v>49.75</v>
      </c>
      <c r="Q19" s="36">
        <v>48.81</v>
      </c>
      <c r="R19" s="36">
        <v>1.45</v>
      </c>
      <c r="S19" s="39">
        <v>460</v>
      </c>
      <c r="T19" s="30"/>
      <c r="U19" s="19">
        <v>1879</v>
      </c>
      <c r="V19" s="9" t="s">
        <v>29</v>
      </c>
      <c r="W19" s="13"/>
      <c r="X19" s="10">
        <v>63.865234040121166</v>
      </c>
      <c r="Y19" s="10">
        <f t="shared" si="0"/>
        <v>76.050686270898495</v>
      </c>
      <c r="Z19" s="1"/>
      <c r="AA19" s="10">
        <v>14.555</v>
      </c>
      <c r="AB19" s="10">
        <f t="shared" si="5"/>
        <v>14.48096568761385</v>
      </c>
      <c r="AC19" s="10">
        <v>13.56032277110809</v>
      </c>
      <c r="AD19" s="10">
        <f t="shared" si="6"/>
        <v>0.44099011102446162</v>
      </c>
      <c r="AE19" s="10">
        <v>0.44324468439636827</v>
      </c>
      <c r="AF19" s="10">
        <f t="shared" si="7"/>
        <v>36.811798724954478</v>
      </c>
      <c r="AG19" s="10">
        <v>37</v>
      </c>
      <c r="AH19" s="10">
        <v>99.326931509251949</v>
      </c>
      <c r="AI19" s="1"/>
      <c r="AJ19" s="45">
        <v>65</v>
      </c>
      <c r="AK19" s="45">
        <v>35.5</v>
      </c>
      <c r="AL19" s="45">
        <v>25.7</v>
      </c>
      <c r="AM19" s="29">
        <v>21</v>
      </c>
      <c r="AN19" s="30"/>
      <c r="AO19" s="29">
        <v>65</v>
      </c>
      <c r="AP19" s="10">
        <v>6.87</v>
      </c>
      <c r="AQ19" s="10">
        <v>34.259</v>
      </c>
      <c r="AR19" s="10">
        <v>314.11399999999998</v>
      </c>
      <c r="AS19" s="1"/>
      <c r="AT19" s="45">
        <v>65</v>
      </c>
      <c r="AU19" s="10">
        <v>4.17</v>
      </c>
      <c r="AV19" s="29">
        <v>825</v>
      </c>
      <c r="AW19" s="29">
        <v>6</v>
      </c>
      <c r="AX19" s="29">
        <v>8</v>
      </c>
      <c r="AY19" s="29">
        <v>4</v>
      </c>
      <c r="AZ19" s="46">
        <v>4</v>
      </c>
      <c r="BA19" s="82">
        <v>5</v>
      </c>
      <c r="BB19" s="56"/>
      <c r="BC19" s="65"/>
      <c r="BD19" s="66"/>
      <c r="BE19" s="66"/>
      <c r="BF19" s="56"/>
      <c r="BG19" s="56"/>
      <c r="BH19" s="56"/>
      <c r="BI19" s="56"/>
      <c r="BJ19" s="56"/>
    </row>
    <row r="20" spans="1:62" ht="14.4" x14ac:dyDescent="0.3">
      <c r="A20" s="20">
        <v>1884</v>
      </c>
      <c r="B20" s="7" t="s">
        <v>30</v>
      </c>
      <c r="C20" s="13"/>
      <c r="D20" s="2">
        <v>13.940999999999999</v>
      </c>
      <c r="E20" s="2">
        <f t="shared" si="1"/>
        <v>13.50069329811819</v>
      </c>
      <c r="F20" s="2">
        <f t="shared" si="2"/>
        <v>15.341696929679761</v>
      </c>
      <c r="G20" s="2">
        <v>1.6221942660398427</v>
      </c>
      <c r="H20" s="2">
        <f t="shared" si="3"/>
        <v>1.570959562138287</v>
      </c>
      <c r="I20" s="2">
        <v>9.1300000000000008</v>
      </c>
      <c r="J20" s="2">
        <v>64.34144620811287</v>
      </c>
      <c r="K20" s="2">
        <f t="shared" si="4"/>
        <v>84.548148500881823</v>
      </c>
      <c r="L20" s="2">
        <v>31.347962382445139</v>
      </c>
      <c r="M20" s="2">
        <v>33.49</v>
      </c>
      <c r="N20" s="2">
        <v>2.77</v>
      </c>
      <c r="O20" s="1">
        <v>72.930000000000007</v>
      </c>
      <c r="P20" s="35">
        <v>70.77</v>
      </c>
      <c r="Q20" s="35">
        <v>28.41</v>
      </c>
      <c r="R20" s="35">
        <v>0.82</v>
      </c>
      <c r="S20" s="40">
        <v>418</v>
      </c>
      <c r="U20" s="20">
        <v>1884</v>
      </c>
      <c r="V20" s="7" t="s">
        <v>30</v>
      </c>
      <c r="W20" s="13"/>
      <c r="X20" s="2">
        <v>70.354583477635387</v>
      </c>
      <c r="Y20" s="2">
        <f t="shared" si="0"/>
        <v>84.284556119590405</v>
      </c>
      <c r="AA20" s="2">
        <v>12.215</v>
      </c>
      <c r="AB20" s="2">
        <f t="shared" si="5"/>
        <v>12.101893682132289</v>
      </c>
      <c r="AC20" s="2">
        <v>13.196229648671874</v>
      </c>
      <c r="AD20" s="2">
        <f t="shared" si="6"/>
        <v>0.41319107396246069</v>
      </c>
      <c r="AE20" s="2">
        <v>0.41705282669134969</v>
      </c>
      <c r="AF20" s="2">
        <f t="shared" si="7"/>
        <v>31.059710760118481</v>
      </c>
      <c r="AG20" s="2">
        <v>31.349999999999998</v>
      </c>
      <c r="AH20" s="2">
        <v>99.043040293040292</v>
      </c>
      <c r="AI20" s="1"/>
      <c r="AJ20" s="48">
        <v>59.3</v>
      </c>
      <c r="AK20" s="48">
        <v>18.7</v>
      </c>
      <c r="AL20" s="48">
        <v>39.1</v>
      </c>
      <c r="AM20" s="16">
        <v>14</v>
      </c>
      <c r="AO20" s="16">
        <v>59.3</v>
      </c>
      <c r="AP20" s="2">
        <v>5.49</v>
      </c>
      <c r="AQ20" s="2">
        <v>27.192</v>
      </c>
      <c r="AR20" s="2">
        <v>198.221</v>
      </c>
      <c r="AS20" s="1"/>
      <c r="AT20" s="48">
        <v>61.5</v>
      </c>
      <c r="AU20" s="2">
        <v>4.3666666666666663</v>
      </c>
      <c r="AV20" s="16">
        <v>870</v>
      </c>
      <c r="AW20" s="16">
        <v>7</v>
      </c>
      <c r="AX20" s="16">
        <v>8</v>
      </c>
      <c r="AY20" s="16">
        <v>6</v>
      </c>
      <c r="AZ20" s="43">
        <v>7</v>
      </c>
      <c r="BA20" s="81">
        <v>7</v>
      </c>
      <c r="BB20" s="56"/>
      <c r="BC20" s="65"/>
      <c r="BD20" s="66"/>
      <c r="BE20" s="66"/>
      <c r="BF20" s="56"/>
      <c r="BG20" s="56"/>
      <c r="BH20" s="56"/>
      <c r="BI20" s="56"/>
    </row>
    <row r="21" spans="1:62" s="47" customFormat="1" ht="14.4" x14ac:dyDescent="0.3">
      <c r="A21" s="19">
        <v>1888</v>
      </c>
      <c r="B21" s="9" t="s">
        <v>16</v>
      </c>
      <c r="C21" s="13"/>
      <c r="D21" s="10">
        <v>11.540999999999999</v>
      </c>
      <c r="E21" s="10">
        <f t="shared" si="1"/>
        <v>11.112900755006017</v>
      </c>
      <c r="F21" s="10">
        <f t="shared" si="2"/>
        <v>12.628296312506837</v>
      </c>
      <c r="G21" s="10">
        <v>1.6405444078399649</v>
      </c>
      <c r="H21" s="10">
        <f t="shared" si="3"/>
        <v>1.5796904244437784</v>
      </c>
      <c r="I21" s="10">
        <v>8.61</v>
      </c>
      <c r="J21" s="10">
        <v>64.815520282186938</v>
      </c>
      <c r="K21" s="10">
        <f t="shared" si="4"/>
        <v>85.160652204585517</v>
      </c>
      <c r="L21" s="10">
        <v>37.878787878787882</v>
      </c>
      <c r="M21" s="10">
        <v>36.340000000000003</v>
      </c>
      <c r="N21" s="10">
        <v>2.92</v>
      </c>
      <c r="O21" s="10">
        <v>76.67</v>
      </c>
      <c r="P21" s="36">
        <v>83.71</v>
      </c>
      <c r="Q21" s="36">
        <v>15.75</v>
      </c>
      <c r="R21" s="36">
        <v>0.63</v>
      </c>
      <c r="S21" s="39">
        <v>404</v>
      </c>
      <c r="T21" s="30"/>
      <c r="U21" s="19">
        <v>1888</v>
      </c>
      <c r="V21" s="9" t="s">
        <v>16</v>
      </c>
      <c r="W21" s="13"/>
      <c r="X21" s="10">
        <v>65.528106178898071</v>
      </c>
      <c r="Y21" s="10">
        <f t="shared" si="0"/>
        <v>76.794060416867765</v>
      </c>
      <c r="Z21" s="1"/>
      <c r="AA21" s="10">
        <v>10.1533</v>
      </c>
      <c r="AB21" s="10">
        <f t="shared" si="5"/>
        <v>10.029800274398712</v>
      </c>
      <c r="AC21" s="10">
        <v>12.941058035939051</v>
      </c>
      <c r="AD21" s="10">
        <f t="shared" si="6"/>
        <v>0.46002029741781242</v>
      </c>
      <c r="AE21" s="10">
        <v>0.46568465552543475</v>
      </c>
      <c r="AF21" s="10">
        <f t="shared" si="7"/>
        <v>24.350169576780772</v>
      </c>
      <c r="AG21" s="10">
        <v>24.65</v>
      </c>
      <c r="AH21" s="10">
        <v>98.791411447013104</v>
      </c>
      <c r="AI21" s="1"/>
      <c r="AJ21" s="45">
        <v>60.8</v>
      </c>
      <c r="AK21" s="45">
        <v>2</v>
      </c>
      <c r="AL21" s="45">
        <v>13</v>
      </c>
      <c r="AM21" s="29">
        <v>31</v>
      </c>
      <c r="AN21" s="30"/>
      <c r="AO21" s="29">
        <v>60.8</v>
      </c>
      <c r="AP21" s="10">
        <v>5.76</v>
      </c>
      <c r="AQ21" s="10">
        <v>25.548999999999999</v>
      </c>
      <c r="AR21" s="10">
        <v>217.529</v>
      </c>
      <c r="AS21" s="1"/>
      <c r="AT21" s="45">
        <v>64.5</v>
      </c>
      <c r="AU21" s="10">
        <v>4.1166666666666663</v>
      </c>
      <c r="AV21" s="29">
        <v>955</v>
      </c>
      <c r="AW21" s="29">
        <v>7</v>
      </c>
      <c r="AX21" s="29">
        <v>8</v>
      </c>
      <c r="AY21" s="29">
        <v>8</v>
      </c>
      <c r="AZ21" s="46">
        <v>7</v>
      </c>
      <c r="BA21" s="82">
        <v>8</v>
      </c>
      <c r="BB21" s="56"/>
      <c r="BC21" s="65"/>
      <c r="BD21" s="66"/>
      <c r="BE21" s="66"/>
      <c r="BF21" s="56"/>
      <c r="BG21" s="56"/>
      <c r="BH21" s="56"/>
      <c r="BI21" s="56"/>
      <c r="BJ21" s="56"/>
    </row>
    <row r="22" spans="1:62" ht="14.4" x14ac:dyDescent="0.3">
      <c r="A22" s="20">
        <v>1906</v>
      </c>
      <c r="B22" s="7" t="s">
        <v>31</v>
      </c>
      <c r="C22" s="13"/>
      <c r="D22" s="2">
        <v>11.431999999999999</v>
      </c>
      <c r="E22" s="2">
        <f t="shared" si="1"/>
        <v>11.051477534878609</v>
      </c>
      <c r="F22" s="2">
        <f t="shared" si="2"/>
        <v>12.558497198725693</v>
      </c>
      <c r="G22" s="2">
        <v>1.6688697951090399</v>
      </c>
      <c r="H22" s="2">
        <f t="shared" si="3"/>
        <v>1.6133202457387179</v>
      </c>
      <c r="I22" s="2">
        <v>8.9700000000000006</v>
      </c>
      <c r="J22" s="2">
        <v>63.407407407407398</v>
      </c>
      <c r="K22" s="2">
        <f t="shared" si="4"/>
        <v>83.341370370370356</v>
      </c>
      <c r="L22" s="2">
        <v>38.610038610038607</v>
      </c>
      <c r="M22" s="2">
        <v>34.36</v>
      </c>
      <c r="N22" s="2">
        <v>2.83</v>
      </c>
      <c r="O22" s="1">
        <v>73.12</v>
      </c>
      <c r="P22" s="35">
        <v>71.709999999999994</v>
      </c>
      <c r="Q22" s="35">
        <v>27.42</v>
      </c>
      <c r="R22" s="35">
        <v>1</v>
      </c>
      <c r="S22" s="40">
        <v>313</v>
      </c>
      <c r="U22" s="20">
        <v>1906</v>
      </c>
      <c r="V22" s="7" t="s">
        <v>31</v>
      </c>
      <c r="W22" s="13"/>
      <c r="X22" s="2">
        <v>67.699261382427522</v>
      </c>
      <c r="Y22" s="2">
        <f t="shared" si="0"/>
        <v>79.452718980330729</v>
      </c>
      <c r="AA22" s="2">
        <v>10.1501</v>
      </c>
      <c r="AB22" s="2">
        <f t="shared" si="5"/>
        <v>10.03867865309703</v>
      </c>
      <c r="AC22" s="2">
        <v>13.045468416234314</v>
      </c>
      <c r="AD22" s="2">
        <f t="shared" si="6"/>
        <v>0.45255998400585701</v>
      </c>
      <c r="AE22" s="2">
        <v>0.45758303979983472</v>
      </c>
      <c r="AF22" s="2">
        <f t="shared" si="7"/>
        <v>24.972821547639924</v>
      </c>
      <c r="AG22" s="2">
        <v>25.25</v>
      </c>
      <c r="AH22" s="2">
        <v>94.693618222891558</v>
      </c>
      <c r="AI22" s="1"/>
      <c r="AJ22" s="48">
        <v>60.6</v>
      </c>
      <c r="AK22" s="48">
        <v>4.2</v>
      </c>
      <c r="AL22" s="48">
        <v>5.9</v>
      </c>
      <c r="AM22" s="16">
        <v>52</v>
      </c>
      <c r="AO22" s="16">
        <v>60.6</v>
      </c>
      <c r="AP22" s="2">
        <v>3.09</v>
      </c>
      <c r="AQ22" s="2">
        <v>22.024000000000001</v>
      </c>
      <c r="AR22" s="2">
        <v>106.038</v>
      </c>
      <c r="AS22" s="1"/>
      <c r="AT22" s="48">
        <v>64.5</v>
      </c>
      <c r="AU22" s="2">
        <v>2.7</v>
      </c>
      <c r="AV22" s="16">
        <v>875</v>
      </c>
      <c r="AW22" s="16">
        <v>5</v>
      </c>
      <c r="AX22" s="16">
        <v>6</v>
      </c>
      <c r="AY22" s="16">
        <v>4</v>
      </c>
      <c r="AZ22" s="43">
        <v>5</v>
      </c>
      <c r="BA22" s="81">
        <v>6</v>
      </c>
      <c r="BB22" s="56"/>
      <c r="BC22" s="65"/>
      <c r="BD22" s="66"/>
      <c r="BE22" s="66"/>
      <c r="BF22" s="56"/>
      <c r="BG22" s="56"/>
      <c r="BH22" s="56"/>
      <c r="BI22" s="56"/>
    </row>
    <row r="23" spans="1:62" s="47" customFormat="1" ht="14.4" x14ac:dyDescent="0.3">
      <c r="A23" s="19">
        <v>1907</v>
      </c>
      <c r="B23" s="9" t="s">
        <v>15</v>
      </c>
      <c r="C23" s="13"/>
      <c r="D23" s="10">
        <v>12.799999999999999</v>
      </c>
      <c r="E23" s="10">
        <f t="shared" si="1"/>
        <v>12.298285839065398</v>
      </c>
      <c r="F23" s="10">
        <f t="shared" si="2"/>
        <v>13.975324817119771</v>
      </c>
      <c r="G23" s="10">
        <v>1.6902528750870622</v>
      </c>
      <c r="H23" s="10">
        <f t="shared" si="3"/>
        <v>1.6240010154783435</v>
      </c>
      <c r="I23" s="10">
        <v>8.41</v>
      </c>
      <c r="J23" s="10">
        <v>65.62539682539682</v>
      </c>
      <c r="K23" s="10">
        <f t="shared" si="4"/>
        <v>86.207012698412697</v>
      </c>
      <c r="L23" s="10">
        <v>37.878787878787882</v>
      </c>
      <c r="M23" s="10">
        <v>32.869999999999997</v>
      </c>
      <c r="N23" s="10">
        <v>2.79</v>
      </c>
      <c r="O23" s="10">
        <v>71.48</v>
      </c>
      <c r="P23" s="36">
        <v>78.89</v>
      </c>
      <c r="Q23" s="36">
        <v>20.64</v>
      </c>
      <c r="R23" s="36">
        <v>0.55000000000000004</v>
      </c>
      <c r="S23" s="39">
        <v>371</v>
      </c>
      <c r="T23" s="30"/>
      <c r="U23" s="19">
        <v>1907</v>
      </c>
      <c r="V23" s="9" t="s">
        <v>15</v>
      </c>
      <c r="W23" s="13"/>
      <c r="X23" s="10">
        <v>67.830953299884214</v>
      </c>
      <c r="Y23" s="10">
        <f t="shared" si="0"/>
        <v>82.645588853377745</v>
      </c>
      <c r="Z23" s="1"/>
      <c r="AA23" s="10">
        <v>11.443</v>
      </c>
      <c r="AB23" s="10">
        <f t="shared" si="5"/>
        <v>11.378669377578689</v>
      </c>
      <c r="AC23" s="10">
        <v>13.513789060508756</v>
      </c>
      <c r="AD23" s="10">
        <f t="shared" si="6"/>
        <v>0.3940862649761005</v>
      </c>
      <c r="AE23" s="10">
        <v>0.39631427722185197</v>
      </c>
      <c r="AF23" s="10">
        <f t="shared" si="7"/>
        <v>28.886685783331369</v>
      </c>
      <c r="AG23" s="10">
        <v>29.049999999999997</v>
      </c>
      <c r="AH23" s="10">
        <v>98.613252069153617</v>
      </c>
      <c r="AI23" s="1"/>
      <c r="AJ23" s="45">
        <v>63</v>
      </c>
      <c r="AK23" s="45">
        <v>8</v>
      </c>
      <c r="AL23" s="45">
        <v>21</v>
      </c>
      <c r="AM23" s="29">
        <v>12</v>
      </c>
      <c r="AN23" s="30"/>
      <c r="AO23" s="29">
        <v>63</v>
      </c>
      <c r="AP23" s="10">
        <v>4.08</v>
      </c>
      <c r="AQ23" s="10">
        <v>22.890999999999998</v>
      </c>
      <c r="AR23" s="10">
        <v>157.399</v>
      </c>
      <c r="AS23" s="1"/>
      <c r="AT23" s="45">
        <v>65.5</v>
      </c>
      <c r="AU23" s="10">
        <v>3.0333333333333332</v>
      </c>
      <c r="AV23" s="29">
        <v>990</v>
      </c>
      <c r="AW23" s="29">
        <v>8</v>
      </c>
      <c r="AX23" s="29">
        <v>8</v>
      </c>
      <c r="AY23" s="29">
        <v>8</v>
      </c>
      <c r="AZ23" s="46">
        <v>7</v>
      </c>
      <c r="BA23" s="82">
        <v>9</v>
      </c>
      <c r="BB23" s="56"/>
      <c r="BC23" s="65"/>
      <c r="BD23" s="66"/>
      <c r="BE23" s="66"/>
      <c r="BF23" s="56"/>
      <c r="BG23" s="56"/>
      <c r="BH23" s="56"/>
      <c r="BI23" s="56"/>
      <c r="BJ23" s="56"/>
    </row>
    <row r="24" spans="1:62" ht="14.4" x14ac:dyDescent="0.3">
      <c r="A24" s="20">
        <v>1909</v>
      </c>
      <c r="B24" s="7" t="s">
        <v>32</v>
      </c>
      <c r="C24" s="13"/>
      <c r="D24" s="2">
        <v>15.061999999999999</v>
      </c>
      <c r="E24" s="2">
        <f t="shared" si="1"/>
        <v>14.481110018573144</v>
      </c>
      <c r="F24" s="2">
        <f t="shared" si="2"/>
        <v>16.455806839287664</v>
      </c>
      <c r="G24" s="2">
        <v>1.8504393964517132</v>
      </c>
      <c r="H24" s="2">
        <f t="shared" si="3"/>
        <v>1.7790742585791626</v>
      </c>
      <c r="I24" s="2">
        <v>8.4700000000000006</v>
      </c>
      <c r="J24" s="2">
        <v>62.360493827160496</v>
      </c>
      <c r="K24" s="2">
        <f t="shared" si="4"/>
        <v>81.988758024691364</v>
      </c>
      <c r="L24" s="2">
        <v>29.761904761904759</v>
      </c>
      <c r="M24" s="2">
        <v>30.48</v>
      </c>
      <c r="N24" s="2">
        <v>2.67</v>
      </c>
      <c r="O24" s="1">
        <v>70.239999999999995</v>
      </c>
      <c r="P24" s="35">
        <v>39.65</v>
      </c>
      <c r="Q24" s="35">
        <v>58.31</v>
      </c>
      <c r="R24" s="35">
        <v>2.25</v>
      </c>
      <c r="S24" s="40">
        <v>474</v>
      </c>
      <c r="U24" s="20">
        <v>1909</v>
      </c>
      <c r="V24" s="7" t="s">
        <v>32</v>
      </c>
      <c r="W24" s="13"/>
      <c r="X24" s="2">
        <v>66.1770358574488</v>
      </c>
      <c r="Y24" s="2">
        <f t="shared" si="0"/>
        <v>78.978359792673231</v>
      </c>
      <c r="AA24" s="2">
        <v>13.42</v>
      </c>
      <c r="AB24" s="2">
        <f t="shared" si="5"/>
        <v>13.371110029498515</v>
      </c>
      <c r="AC24" s="2">
        <v>13.685550604710315</v>
      </c>
      <c r="AD24" s="2">
        <f t="shared" si="6"/>
        <v>0.43119411824613879</v>
      </c>
      <c r="AE24" s="2">
        <v>0.43277073138259192</v>
      </c>
      <c r="AF24" s="2">
        <f t="shared" si="7"/>
        <v>34.573585545722693</v>
      </c>
      <c r="AG24" s="2">
        <v>34.700000000000003</v>
      </c>
      <c r="AH24" s="2">
        <v>98.127569453095802</v>
      </c>
      <c r="AI24" s="1"/>
      <c r="AJ24" s="48">
        <v>61.9</v>
      </c>
      <c r="AK24" s="48">
        <v>39.5</v>
      </c>
      <c r="AL24" s="48">
        <v>32.4</v>
      </c>
      <c r="AM24" s="16">
        <v>19</v>
      </c>
      <c r="AO24" s="16">
        <v>61.9</v>
      </c>
      <c r="AP24" s="2">
        <v>8</v>
      </c>
      <c r="AQ24" s="2">
        <v>26.141999999999999</v>
      </c>
      <c r="AR24" s="2">
        <v>299.13</v>
      </c>
      <c r="AS24" s="1"/>
      <c r="AT24" s="48">
        <v>62</v>
      </c>
      <c r="AU24" s="2">
        <v>3.42</v>
      </c>
      <c r="AV24" s="16">
        <v>900</v>
      </c>
      <c r="AW24" s="16">
        <v>8</v>
      </c>
      <c r="AX24" s="16">
        <v>4</v>
      </c>
      <c r="AY24" s="16">
        <v>8</v>
      </c>
      <c r="AZ24" s="43">
        <v>7</v>
      </c>
      <c r="BA24" s="81">
        <v>7</v>
      </c>
      <c r="BB24" s="56"/>
      <c r="BC24" s="65"/>
      <c r="BD24" s="66"/>
      <c r="BE24" s="66"/>
      <c r="BF24" s="56"/>
      <c r="BG24" s="56"/>
      <c r="BH24" s="56"/>
      <c r="BI24" s="56"/>
    </row>
    <row r="25" spans="1:62" s="47" customFormat="1" ht="14.4" x14ac:dyDescent="0.3">
      <c r="A25" s="19">
        <v>1916</v>
      </c>
      <c r="B25" s="9" t="s">
        <v>33</v>
      </c>
      <c r="C25" s="13"/>
      <c r="D25" s="10">
        <v>15.084999999999999</v>
      </c>
      <c r="E25" s="10">
        <f t="shared" si="1"/>
        <v>14.558894494406665</v>
      </c>
      <c r="F25" s="10">
        <f t="shared" si="2"/>
        <v>16.544198289098482</v>
      </c>
      <c r="G25" s="10">
        <v>1.8212579617834377</v>
      </c>
      <c r="H25" s="10">
        <f t="shared" si="3"/>
        <v>1.7577396428706131</v>
      </c>
      <c r="I25" s="10">
        <v>8.82</v>
      </c>
      <c r="J25" s="10">
        <v>58.778130511463836</v>
      </c>
      <c r="K25" s="10">
        <f t="shared" si="4"/>
        <v>77.360344620811276</v>
      </c>
      <c r="L25" s="10">
        <v>29.585798816568047</v>
      </c>
      <c r="M25" s="10">
        <v>33.4</v>
      </c>
      <c r="N25" s="10">
        <v>2.67</v>
      </c>
      <c r="O25" s="10">
        <v>72.2</v>
      </c>
      <c r="P25" s="36">
        <v>40.75</v>
      </c>
      <c r="Q25" s="36">
        <v>56.68</v>
      </c>
      <c r="R25" s="36">
        <v>2.3199999999999998</v>
      </c>
      <c r="S25" s="39">
        <v>421</v>
      </c>
      <c r="T25" s="30"/>
      <c r="U25" s="19">
        <v>1916</v>
      </c>
      <c r="V25" s="9" t="s">
        <v>33</v>
      </c>
      <c r="W25" s="13"/>
      <c r="X25" s="10">
        <v>66.421125781792909</v>
      </c>
      <c r="Y25" s="10">
        <f t="shared" si="0"/>
        <v>76.429437709915746</v>
      </c>
      <c r="Z25" s="1"/>
      <c r="AA25" s="10">
        <v>13.749000000000001</v>
      </c>
      <c r="AB25" s="10">
        <f t="shared" si="5"/>
        <v>13.660076936398909</v>
      </c>
      <c r="AC25" s="10">
        <v>13.440165417420417</v>
      </c>
      <c r="AD25" s="10">
        <f t="shared" si="6"/>
        <v>0.4848591144891452</v>
      </c>
      <c r="AE25" s="10">
        <v>0.48801540402367932</v>
      </c>
      <c r="AF25" s="10">
        <f t="shared" si="7"/>
        <v>32.339479546133134</v>
      </c>
      <c r="AG25" s="10">
        <v>32.549999999999997</v>
      </c>
      <c r="AH25" s="10">
        <v>99.234713147259896</v>
      </c>
      <c r="AI25" s="1"/>
      <c r="AJ25" s="45">
        <v>59.3</v>
      </c>
      <c r="AK25" s="45">
        <v>33.5</v>
      </c>
      <c r="AL25" s="45">
        <v>47.4</v>
      </c>
      <c r="AM25" s="29">
        <v>5</v>
      </c>
      <c r="AN25" s="30"/>
      <c r="AO25" s="29">
        <v>61.9</v>
      </c>
      <c r="AP25" s="10">
        <v>8.1</v>
      </c>
      <c r="AQ25" s="10">
        <v>26.792999999999999</v>
      </c>
      <c r="AR25" s="10">
        <v>302.387</v>
      </c>
      <c r="AS25" s="1"/>
      <c r="AT25" s="45">
        <v>63.5</v>
      </c>
      <c r="AU25" s="10">
        <v>3.5999999999999996</v>
      </c>
      <c r="AV25" s="29">
        <v>910</v>
      </c>
      <c r="AW25" s="29">
        <v>6</v>
      </c>
      <c r="AX25" s="29">
        <v>8</v>
      </c>
      <c r="AY25" s="29">
        <v>5</v>
      </c>
      <c r="AZ25" s="46">
        <v>5</v>
      </c>
      <c r="BA25" s="82">
        <v>7</v>
      </c>
      <c r="BB25" s="56"/>
      <c r="BC25" s="65"/>
      <c r="BD25" s="66"/>
      <c r="BE25" s="66"/>
      <c r="BF25" s="56"/>
      <c r="BG25" s="56"/>
      <c r="BH25" s="56"/>
      <c r="BI25" s="56"/>
      <c r="BJ25" s="56"/>
    </row>
    <row r="26" spans="1:62" ht="14.4" x14ac:dyDescent="0.3">
      <c r="A26" s="20">
        <v>1917</v>
      </c>
      <c r="B26" s="7" t="s">
        <v>34</v>
      </c>
      <c r="C26" s="13"/>
      <c r="D26" s="2">
        <v>11.782999999999999</v>
      </c>
      <c r="E26" s="2">
        <f t="shared" si="1"/>
        <v>11.324858016601134</v>
      </c>
      <c r="F26" s="2">
        <f t="shared" si="2"/>
        <v>12.869156837046745</v>
      </c>
      <c r="G26" s="2">
        <v>1.6153491132062863</v>
      </c>
      <c r="H26" s="2">
        <f t="shared" si="3"/>
        <v>1.5525417427059107</v>
      </c>
      <c r="I26" s="2">
        <v>8.44</v>
      </c>
      <c r="J26" s="2">
        <v>63.520282186948847</v>
      </c>
      <c r="K26" s="2">
        <f t="shared" si="4"/>
        <v>83.48720458553791</v>
      </c>
      <c r="L26" s="2">
        <v>38.610038610038607</v>
      </c>
      <c r="M26" s="2">
        <v>39.56</v>
      </c>
      <c r="N26" s="2">
        <v>2.97</v>
      </c>
      <c r="O26" s="1">
        <v>72.2</v>
      </c>
      <c r="P26" s="35">
        <v>82.92</v>
      </c>
      <c r="Q26" s="35">
        <v>16.77</v>
      </c>
      <c r="R26" s="35">
        <v>0.47</v>
      </c>
      <c r="S26" s="40">
        <v>342</v>
      </c>
      <c r="U26" s="20">
        <v>1917</v>
      </c>
      <c r="V26" s="7" t="s">
        <v>34</v>
      </c>
      <c r="W26" s="13"/>
      <c r="X26" s="2">
        <v>66.112317545836888</v>
      </c>
      <c r="Y26" s="2">
        <f t="shared" si="0"/>
        <v>77.951065025513202</v>
      </c>
      <c r="AA26" s="2">
        <v>10.555999999999999</v>
      </c>
      <c r="AB26" s="2">
        <f t="shared" si="5"/>
        <v>10.488396122618058</v>
      </c>
      <c r="AC26" s="2">
        <v>13.445679455001766</v>
      </c>
      <c r="AD26" s="2">
        <f t="shared" si="6"/>
        <v>0.44956089588299214</v>
      </c>
      <c r="AE26" s="2">
        <v>0.45245858007852419</v>
      </c>
      <c r="AF26" s="2">
        <f t="shared" si="7"/>
        <v>27.174842170671077</v>
      </c>
      <c r="AG26" s="2">
        <v>27.35</v>
      </c>
      <c r="AH26" s="2">
        <v>97.445909443448954</v>
      </c>
      <c r="AI26" s="1"/>
      <c r="AJ26" s="48">
        <v>61.6</v>
      </c>
      <c r="AK26" s="48">
        <v>4.2</v>
      </c>
      <c r="AL26" s="48">
        <v>10.8</v>
      </c>
      <c r="AM26" s="16">
        <v>27</v>
      </c>
      <c r="AO26" s="16">
        <v>61.6</v>
      </c>
      <c r="AP26" s="2">
        <v>3.53</v>
      </c>
      <c r="AQ26" s="2">
        <v>22.591000000000001</v>
      </c>
      <c r="AR26" s="2">
        <v>128.80799999999999</v>
      </c>
      <c r="AS26" s="1"/>
      <c r="AT26" s="48">
        <v>66.5</v>
      </c>
      <c r="AU26" s="2">
        <v>2.5333333333333332</v>
      </c>
      <c r="AV26" s="16">
        <v>850</v>
      </c>
      <c r="AW26" s="16">
        <v>5</v>
      </c>
      <c r="AX26" s="16">
        <v>6</v>
      </c>
      <c r="AY26" s="16">
        <v>4</v>
      </c>
      <c r="AZ26" s="43">
        <v>4</v>
      </c>
      <c r="BA26" s="81">
        <v>6</v>
      </c>
      <c r="BB26" s="56"/>
      <c r="BC26" s="65"/>
      <c r="BD26" s="66"/>
      <c r="BE26" s="66"/>
      <c r="BF26" s="56"/>
      <c r="BG26" s="56"/>
      <c r="BH26" s="56"/>
      <c r="BI26" s="56"/>
    </row>
    <row r="27" spans="1:62" s="47" customFormat="1" ht="14.4" x14ac:dyDescent="0.3">
      <c r="A27" s="19">
        <v>1921</v>
      </c>
      <c r="B27" s="9" t="s">
        <v>35</v>
      </c>
      <c r="C27" s="13"/>
      <c r="D27" s="10">
        <v>12.904</v>
      </c>
      <c r="E27" s="10">
        <f t="shared" si="1"/>
        <v>12.437590361445784</v>
      </c>
      <c r="F27" s="10">
        <f t="shared" si="2"/>
        <v>14.133625410733845</v>
      </c>
      <c r="G27" s="10">
        <v>1.8151484818151857</v>
      </c>
      <c r="H27" s="10">
        <f t="shared" si="3"/>
        <v>1.7495407053640344</v>
      </c>
      <c r="I27" s="10">
        <v>8.6999999999999993</v>
      </c>
      <c r="J27" s="10">
        <v>60.011287477954141</v>
      </c>
      <c r="K27" s="10">
        <f t="shared" si="4"/>
        <v>78.953583421516754</v>
      </c>
      <c r="L27" s="10">
        <v>29.069767441860463</v>
      </c>
      <c r="M27" s="10">
        <v>30.82</v>
      </c>
      <c r="N27" s="10">
        <v>2.78</v>
      </c>
      <c r="O27" s="10">
        <v>80.540000000000006</v>
      </c>
      <c r="P27" s="36">
        <v>72.959999999999994</v>
      </c>
      <c r="Q27" s="36">
        <v>26.19</v>
      </c>
      <c r="R27" s="36">
        <v>0.92</v>
      </c>
      <c r="S27" s="39">
        <v>404</v>
      </c>
      <c r="T27" s="30"/>
      <c r="U27" s="19">
        <v>1921</v>
      </c>
      <c r="V27" s="9" t="s">
        <v>35</v>
      </c>
      <c r="W27" s="13"/>
      <c r="X27" s="10">
        <v>63.736888484607292</v>
      </c>
      <c r="Y27" s="10">
        <f t="shared" si="0"/>
        <v>70.807108108773093</v>
      </c>
      <c r="Z27" s="1"/>
      <c r="AA27" s="10">
        <v>11.32</v>
      </c>
      <c r="AB27" s="10">
        <f t="shared" si="5"/>
        <v>11.259618112779817</v>
      </c>
      <c r="AC27" s="10">
        <v>13.538808310466436</v>
      </c>
      <c r="AD27" s="10">
        <f t="shared" si="6"/>
        <v>0.53877876282567516</v>
      </c>
      <c r="AE27" s="10">
        <v>0.5416680684990749</v>
      </c>
      <c r="AF27" s="10">
        <f t="shared" si="7"/>
        <v>32.923441654859715</v>
      </c>
      <c r="AG27" s="10">
        <v>33.1</v>
      </c>
      <c r="AH27" s="10">
        <v>96.392350175726875</v>
      </c>
      <c r="AI27" s="1"/>
      <c r="AJ27" s="45">
        <v>62.2</v>
      </c>
      <c r="AK27" s="45">
        <v>5.2</v>
      </c>
      <c r="AL27" s="45">
        <v>12.1</v>
      </c>
      <c r="AM27" s="29">
        <v>23</v>
      </c>
      <c r="AN27" s="30"/>
      <c r="AO27" s="29">
        <v>62.2</v>
      </c>
      <c r="AP27" s="10">
        <v>3.37</v>
      </c>
      <c r="AQ27" s="10">
        <v>25.012</v>
      </c>
      <c r="AR27" s="10">
        <v>136.571</v>
      </c>
      <c r="AS27" s="1"/>
      <c r="AT27" s="45">
        <v>66.5</v>
      </c>
      <c r="AU27" s="10">
        <v>2.65</v>
      </c>
      <c r="AV27" s="29">
        <v>960</v>
      </c>
      <c r="AW27" s="29">
        <v>6</v>
      </c>
      <c r="AX27" s="29">
        <v>8</v>
      </c>
      <c r="AY27" s="29">
        <v>7</v>
      </c>
      <c r="AZ27" s="46">
        <v>6</v>
      </c>
      <c r="BA27" s="82">
        <v>8</v>
      </c>
      <c r="BB27" s="56"/>
      <c r="BC27" s="65"/>
      <c r="BD27" s="66"/>
      <c r="BE27" s="66"/>
      <c r="BF27" s="56"/>
      <c r="BG27" s="56"/>
      <c r="BH27" s="56"/>
      <c r="BI27" s="56"/>
      <c r="BJ27" s="56"/>
    </row>
    <row r="28" spans="1:62" ht="14.4" x14ac:dyDescent="0.3">
      <c r="A28" s="20">
        <v>1922</v>
      </c>
      <c r="B28" s="7" t="s">
        <v>36</v>
      </c>
      <c r="C28" s="13"/>
      <c r="D28" s="2">
        <v>11.597999999999999</v>
      </c>
      <c r="E28" s="2">
        <f t="shared" si="1"/>
        <v>11.211952103702075</v>
      </c>
      <c r="F28" s="2">
        <f t="shared" si="2"/>
        <v>12.740854663297812</v>
      </c>
      <c r="G28" s="2">
        <v>1.6197300449925152</v>
      </c>
      <c r="H28" s="2">
        <f t="shared" si="3"/>
        <v>1.5658161480758137</v>
      </c>
      <c r="I28" s="2">
        <v>8.9700000000000006</v>
      </c>
      <c r="J28" s="2">
        <v>61.831393298059965</v>
      </c>
      <c r="K28" s="2">
        <f t="shared" si="4"/>
        <v>81.305160141093467</v>
      </c>
      <c r="L28" s="2">
        <v>34.129692832764505</v>
      </c>
      <c r="M28" s="2">
        <v>31.38</v>
      </c>
      <c r="N28" s="2">
        <v>2.74</v>
      </c>
      <c r="O28" s="1">
        <v>68.48</v>
      </c>
      <c r="P28" s="35">
        <v>77.739999999999995</v>
      </c>
      <c r="Q28" s="35">
        <v>21.59</v>
      </c>
      <c r="R28" s="35">
        <v>0.68</v>
      </c>
      <c r="S28" s="40">
        <v>372</v>
      </c>
      <c r="U28" s="20">
        <v>1922</v>
      </c>
      <c r="V28" s="7" t="s">
        <v>36</v>
      </c>
      <c r="W28" s="13"/>
      <c r="X28" s="2">
        <v>70.802859042553195</v>
      </c>
      <c r="Y28" s="2">
        <f t="shared" si="0"/>
        <v>81.088651946348421</v>
      </c>
      <c r="AA28" s="2">
        <v>9.9130000000000003</v>
      </c>
      <c r="AB28" s="2">
        <f t="shared" si="5"/>
        <v>9.9024232240500449</v>
      </c>
      <c r="AC28" s="2">
        <v>13.908143419937161</v>
      </c>
      <c r="AD28" s="2">
        <f t="shared" si="6"/>
        <v>0.48332221537071107</v>
      </c>
      <c r="AE28" s="2">
        <v>0.48383845171690121</v>
      </c>
      <c r="AF28" s="2">
        <f t="shared" si="7"/>
        <v>26.471725556070432</v>
      </c>
      <c r="AG28" s="2">
        <v>26.5</v>
      </c>
      <c r="AH28" s="2">
        <v>95.119346018001607</v>
      </c>
      <c r="AI28" s="1"/>
      <c r="AJ28" s="51">
        <v>55.8</v>
      </c>
      <c r="AK28" s="51">
        <v>4.0999999999999996</v>
      </c>
      <c r="AL28" s="51">
        <v>8.3000000000000007</v>
      </c>
      <c r="AM28" s="30">
        <v>30</v>
      </c>
      <c r="AO28" s="16">
        <v>55.8</v>
      </c>
      <c r="AP28" s="2">
        <v>2.74</v>
      </c>
      <c r="AQ28" s="2">
        <v>37.756</v>
      </c>
      <c r="AR28" s="2">
        <v>122.801</v>
      </c>
      <c r="AS28" s="1"/>
      <c r="AT28" s="48">
        <v>60.5</v>
      </c>
      <c r="AU28" s="2">
        <v>2.8166666666666664</v>
      </c>
      <c r="AV28" s="16">
        <v>900</v>
      </c>
      <c r="AW28" s="16">
        <v>5</v>
      </c>
      <c r="AX28" s="16">
        <v>6</v>
      </c>
      <c r="AY28" s="16">
        <v>4</v>
      </c>
      <c r="AZ28" s="43">
        <v>4</v>
      </c>
      <c r="BA28" s="81">
        <v>7</v>
      </c>
      <c r="BB28" s="56"/>
      <c r="BC28" s="65"/>
      <c r="BD28" s="66"/>
      <c r="BE28" s="66"/>
      <c r="BF28" s="56"/>
      <c r="BG28" s="56"/>
      <c r="BH28" s="56"/>
      <c r="BI28" s="56"/>
    </row>
    <row r="29" spans="1:62" s="47" customFormat="1" ht="14.4" x14ac:dyDescent="0.3">
      <c r="A29" s="19">
        <v>1923</v>
      </c>
      <c r="B29" s="9" t="s">
        <v>37</v>
      </c>
      <c r="C29" s="13"/>
      <c r="D29" s="10">
        <v>12.984999999999999</v>
      </c>
      <c r="E29" s="10">
        <f t="shared" si="1"/>
        <v>12.493767767329979</v>
      </c>
      <c r="F29" s="10">
        <f t="shared" si="2"/>
        <v>14.197463371965885</v>
      </c>
      <c r="G29" s="10">
        <v>1.6087920818299322</v>
      </c>
      <c r="H29" s="10">
        <f t="shared" si="3"/>
        <v>1.5479302777283406</v>
      </c>
      <c r="I29" s="10">
        <v>8.5399999999999991</v>
      </c>
      <c r="J29" s="10">
        <v>63.24656084656084</v>
      </c>
      <c r="K29" s="10">
        <f t="shared" si="4"/>
        <v>83.13355661375661</v>
      </c>
      <c r="L29" s="10">
        <v>36.900369003690038</v>
      </c>
      <c r="M29" s="10">
        <v>38.229999999999997</v>
      </c>
      <c r="N29" s="10">
        <v>2.96</v>
      </c>
      <c r="O29" s="10">
        <v>64.48</v>
      </c>
      <c r="P29" s="36">
        <v>74.959999999999994</v>
      </c>
      <c r="Q29" s="36">
        <v>24.24</v>
      </c>
      <c r="R29" s="36">
        <v>0.65</v>
      </c>
      <c r="S29" s="39">
        <v>355</v>
      </c>
      <c r="T29" s="30"/>
      <c r="U29" s="19">
        <v>1923</v>
      </c>
      <c r="V29" s="9" t="s">
        <v>37</v>
      </c>
      <c r="W29" s="13"/>
      <c r="X29" s="10">
        <v>70.005259806771306</v>
      </c>
      <c r="Y29" s="10">
        <f t="shared" si="0"/>
        <v>82.244132950003845</v>
      </c>
      <c r="Z29" s="1"/>
      <c r="AA29" s="10">
        <v>11.813000000000001</v>
      </c>
      <c r="AB29" s="10">
        <f t="shared" si="5"/>
        <v>11.75185565524019</v>
      </c>
      <c r="AC29" s="10">
        <v>13.552546099645213</v>
      </c>
      <c r="AD29" s="10">
        <f t="shared" si="6"/>
        <v>0.4452557616855915</v>
      </c>
      <c r="AE29" s="10">
        <v>0.44757240618816896</v>
      </c>
      <c r="AF29" s="10">
        <f t="shared" si="7"/>
        <v>31.834367304468472</v>
      </c>
      <c r="AG29" s="10">
        <v>32</v>
      </c>
      <c r="AH29" s="10">
        <v>88.28125</v>
      </c>
      <c r="AI29" s="1"/>
      <c r="AJ29" s="45">
        <v>57.8</v>
      </c>
      <c r="AK29" s="45">
        <v>5.7</v>
      </c>
      <c r="AL29" s="45">
        <v>9.1999999999999993</v>
      </c>
      <c r="AM29" s="29">
        <v>31</v>
      </c>
      <c r="AN29" s="30"/>
      <c r="AO29" s="29">
        <v>57.8</v>
      </c>
      <c r="AP29" s="10">
        <v>2.92</v>
      </c>
      <c r="AQ29" s="10">
        <v>30.789000000000001</v>
      </c>
      <c r="AR29" s="10">
        <v>122.161</v>
      </c>
      <c r="AS29" s="1"/>
      <c r="AT29" s="45">
        <v>60.5</v>
      </c>
      <c r="AU29" s="10">
        <v>3</v>
      </c>
      <c r="AV29" s="29">
        <v>930</v>
      </c>
      <c r="AW29" s="29">
        <v>6</v>
      </c>
      <c r="AX29" s="29">
        <v>8</v>
      </c>
      <c r="AY29" s="29">
        <v>6</v>
      </c>
      <c r="AZ29" s="46">
        <v>6</v>
      </c>
      <c r="BA29" s="82">
        <v>8</v>
      </c>
      <c r="BB29" s="56"/>
      <c r="BC29" s="65"/>
      <c r="BD29" s="66"/>
      <c r="BE29" s="66"/>
      <c r="BF29" s="56"/>
      <c r="BG29" s="56"/>
      <c r="BH29" s="56"/>
      <c r="BI29" s="56"/>
      <c r="BJ29" s="56"/>
    </row>
    <row r="30" spans="1:62" ht="14.4" x14ac:dyDescent="0.3">
      <c r="A30" s="20">
        <v>1658</v>
      </c>
      <c r="B30" s="7" t="s">
        <v>38</v>
      </c>
      <c r="C30" s="13"/>
      <c r="D30" s="2">
        <v>11.5</v>
      </c>
      <c r="E30" s="2">
        <f t="shared" si="1"/>
        <v>11.08919570458032</v>
      </c>
      <c r="F30" s="2">
        <f t="shared" si="2"/>
        <v>12.60135875520491</v>
      </c>
      <c r="G30" s="2">
        <v>1.7049049315707592</v>
      </c>
      <c r="H30" s="2">
        <f t="shared" si="3"/>
        <v>1.6440021255558492</v>
      </c>
      <c r="I30" s="2">
        <v>8.74</v>
      </c>
      <c r="J30" s="2">
        <v>62.707583774250438</v>
      </c>
      <c r="K30" s="2">
        <f t="shared" si="4"/>
        <v>82.437198236331568</v>
      </c>
      <c r="L30" s="2">
        <v>28.248587570621467</v>
      </c>
      <c r="M30" s="2">
        <v>32.78</v>
      </c>
      <c r="N30" s="2">
        <v>2.81</v>
      </c>
      <c r="O30" s="1">
        <v>75.930000000000007</v>
      </c>
      <c r="P30" s="35">
        <v>72.150000000000006</v>
      </c>
      <c r="Q30" s="35">
        <v>26.71</v>
      </c>
      <c r="R30" s="35">
        <v>1.24</v>
      </c>
      <c r="S30" s="40">
        <v>295</v>
      </c>
      <c r="U30" s="20">
        <v>1658</v>
      </c>
      <c r="V30" s="7" t="s">
        <v>38</v>
      </c>
      <c r="W30" s="13"/>
      <c r="X30" s="2">
        <v>68.98783836798745</v>
      </c>
      <c r="Y30" s="2">
        <f t="shared" si="0"/>
        <v>77.876477820246677</v>
      </c>
      <c r="AA30" s="2">
        <v>10.2804</v>
      </c>
      <c r="AB30" s="2">
        <f t="shared" si="5"/>
        <v>10.20924030994523</v>
      </c>
      <c r="AC30" s="2">
        <v>13.400569174696685</v>
      </c>
      <c r="AD30" s="2">
        <f t="shared" si="6"/>
        <v>0.50849881864689372</v>
      </c>
      <c r="AE30" s="2">
        <v>0.51204311942046654</v>
      </c>
      <c r="AF30" s="2">
        <f t="shared" si="7"/>
        <v>26.862763159411934</v>
      </c>
      <c r="AG30" s="2">
        <v>27.05</v>
      </c>
      <c r="AH30" s="2">
        <v>97.273473857103738</v>
      </c>
      <c r="AI30" s="1"/>
      <c r="AJ30" s="48">
        <v>60.8</v>
      </c>
      <c r="AK30" s="48">
        <v>4.5</v>
      </c>
      <c r="AL30" s="48">
        <v>7</v>
      </c>
      <c r="AM30" s="16">
        <v>44</v>
      </c>
      <c r="AO30" s="16">
        <v>60.8</v>
      </c>
      <c r="AP30" s="2">
        <v>3.43</v>
      </c>
      <c r="AQ30" s="2">
        <v>24.681999999999999</v>
      </c>
      <c r="AR30" s="2">
        <v>135.15299999999999</v>
      </c>
      <c r="AS30" s="1"/>
      <c r="AT30" s="48">
        <v>64.5</v>
      </c>
      <c r="AU30" s="2">
        <v>2.9666666666666668</v>
      </c>
      <c r="AV30" s="16">
        <v>935</v>
      </c>
      <c r="AW30" s="16">
        <v>6</v>
      </c>
      <c r="AX30" s="16">
        <v>8</v>
      </c>
      <c r="AY30" s="16">
        <v>5</v>
      </c>
      <c r="AZ30" s="43">
        <v>6</v>
      </c>
      <c r="BA30" s="81">
        <v>8</v>
      </c>
      <c r="BB30" s="56"/>
      <c r="BC30" s="65"/>
      <c r="BD30" s="66"/>
      <c r="BE30" s="66"/>
      <c r="BF30" s="56"/>
      <c r="BG30" s="56"/>
      <c r="BH30" s="56"/>
      <c r="BI30" s="56"/>
    </row>
    <row r="31" spans="1:62" s="47" customFormat="1" ht="14.4" x14ac:dyDescent="0.3">
      <c r="A31" s="8">
        <v>1730</v>
      </c>
      <c r="B31" s="26" t="s">
        <v>39</v>
      </c>
      <c r="C31" s="27"/>
      <c r="D31" s="28">
        <v>12.738999999999999</v>
      </c>
      <c r="E31" s="28">
        <f t="shared" si="1"/>
        <v>12.273177140354717</v>
      </c>
      <c r="F31" s="28">
        <f t="shared" si="2"/>
        <v>13.946792204948542</v>
      </c>
      <c r="G31" s="28">
        <v>1.807529709397202</v>
      </c>
      <c r="H31" s="28">
        <f t="shared" si="3"/>
        <v>1.741434359830893</v>
      </c>
      <c r="I31" s="28">
        <v>8.66</v>
      </c>
      <c r="J31" s="28">
        <v>63.216931216931215</v>
      </c>
      <c r="K31" s="28">
        <f t="shared" si="4"/>
        <v>83.095275132275134</v>
      </c>
      <c r="L31" s="28">
        <v>31.446540880503143</v>
      </c>
      <c r="M31" s="28">
        <v>29.28</v>
      </c>
      <c r="N31" s="28">
        <v>2.7</v>
      </c>
      <c r="O31" s="28">
        <v>84.94</v>
      </c>
      <c r="P31" s="41">
        <v>67.010000000000005</v>
      </c>
      <c r="Q31" s="41">
        <v>32</v>
      </c>
      <c r="R31" s="41">
        <v>1</v>
      </c>
      <c r="S31" s="42">
        <v>384</v>
      </c>
      <c r="T31" s="30"/>
      <c r="U31" s="8">
        <v>1730</v>
      </c>
      <c r="V31" s="26" t="s">
        <v>39</v>
      </c>
      <c r="W31" s="13"/>
      <c r="X31" s="28">
        <v>68.523463053200729</v>
      </c>
      <c r="Y31" s="28">
        <f t="shared" si="0"/>
        <v>75.401637395946182</v>
      </c>
      <c r="Z31" s="1"/>
      <c r="AA31" s="28">
        <v>11.747999999999999</v>
      </c>
      <c r="AB31" s="28">
        <f t="shared" si="5"/>
        <v>11.622723133195294</v>
      </c>
      <c r="AC31" s="28">
        <v>13.073039044143286</v>
      </c>
      <c r="AD31" s="28">
        <f t="shared" si="6"/>
        <v>0.54657667932341747</v>
      </c>
      <c r="AE31" s="28">
        <v>0.55246801933637824</v>
      </c>
      <c r="AF31" s="28">
        <f t="shared" si="7"/>
        <v>29.976890614216671</v>
      </c>
      <c r="AG31" s="28">
        <v>30.3</v>
      </c>
      <c r="AH31" s="28">
        <v>98.679163034001732</v>
      </c>
      <c r="AI31" s="1"/>
      <c r="AJ31" s="67">
        <v>63.3</v>
      </c>
      <c r="AK31" s="67">
        <v>6.5</v>
      </c>
      <c r="AL31" s="67">
        <v>13.7</v>
      </c>
      <c r="AM31" s="68">
        <v>34</v>
      </c>
      <c r="AN31" s="30"/>
      <c r="AO31" s="68">
        <v>63.3</v>
      </c>
      <c r="AP31" s="28">
        <v>3.47</v>
      </c>
      <c r="AQ31" s="28">
        <v>32.715000000000003</v>
      </c>
      <c r="AR31" s="28">
        <v>153.69300000000001</v>
      </c>
      <c r="AS31" s="1"/>
      <c r="AT31" s="67">
        <v>67.5</v>
      </c>
      <c r="AU31" s="28">
        <v>3.0833333333333339</v>
      </c>
      <c r="AV31" s="68">
        <v>925</v>
      </c>
      <c r="AW31" s="68">
        <v>6</v>
      </c>
      <c r="AX31" s="68">
        <v>6</v>
      </c>
      <c r="AY31" s="68">
        <v>5</v>
      </c>
      <c r="AZ31" s="69">
        <v>5</v>
      </c>
      <c r="BA31" s="83">
        <v>8</v>
      </c>
      <c r="BB31" s="56"/>
      <c r="BC31" s="65"/>
      <c r="BD31" s="66"/>
      <c r="BE31" s="66"/>
      <c r="BF31" s="56"/>
      <c r="BG31" s="56"/>
      <c r="BH31" s="56"/>
      <c r="BI31" s="56"/>
      <c r="BJ31" s="56"/>
    </row>
    <row r="32" spans="1:62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O32" s="1"/>
      <c r="S32" s="30"/>
      <c r="AA32" s="2"/>
      <c r="AB32" s="2"/>
      <c r="AC32" s="2"/>
      <c r="AD32" s="2"/>
      <c r="AE32" s="2"/>
      <c r="AF32" s="2"/>
      <c r="AG32" s="2"/>
      <c r="AH32" s="2"/>
      <c r="AI32" s="1"/>
      <c r="AJ32" s="48"/>
      <c r="AK32" s="48"/>
      <c r="AL32" s="48"/>
      <c r="AP32" s="2"/>
      <c r="AQ32" s="2"/>
      <c r="AR32" s="2"/>
      <c r="AS32" s="1"/>
      <c r="AT32" s="48"/>
      <c r="AU32" s="2"/>
      <c r="BC32" s="49"/>
      <c r="BD32" s="50"/>
      <c r="BE32" s="50"/>
    </row>
    <row r="33" spans="4:57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O33" s="1"/>
      <c r="S33" s="30"/>
      <c r="AA33" s="2"/>
      <c r="AB33" s="2"/>
      <c r="AC33" s="2"/>
      <c r="AD33" s="2"/>
      <c r="AE33" s="2"/>
      <c r="AF33" s="2"/>
      <c r="AG33" s="2"/>
      <c r="AH33" s="2"/>
      <c r="AI33" s="1"/>
      <c r="AJ33" s="48"/>
      <c r="AK33" s="48"/>
      <c r="AL33" s="48"/>
      <c r="AP33" s="2"/>
      <c r="AQ33" s="2"/>
      <c r="AR33" s="2"/>
      <c r="AS33" s="1"/>
      <c r="AT33" s="48"/>
      <c r="AU33" s="2"/>
      <c r="BC33" s="49"/>
      <c r="BD33" s="50"/>
      <c r="BE33" s="50"/>
    </row>
    <row r="34" spans="4:57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O34" s="1"/>
      <c r="S34" s="30"/>
      <c r="AA34" s="2"/>
      <c r="AB34" s="2"/>
      <c r="AC34" s="2"/>
      <c r="AD34" s="2"/>
      <c r="AE34" s="2"/>
      <c r="AF34" s="2"/>
      <c r="AG34" s="2"/>
      <c r="AH34" s="2"/>
      <c r="AI34" s="1"/>
      <c r="AJ34" s="48"/>
      <c r="AK34" s="48"/>
      <c r="AL34" s="48"/>
      <c r="AP34" s="2"/>
      <c r="AQ34" s="2"/>
      <c r="AR34" s="2"/>
      <c r="AS34" s="1"/>
      <c r="AT34" s="48"/>
      <c r="AU34" s="2"/>
      <c r="BC34" s="49"/>
      <c r="BD34" s="50"/>
      <c r="BE34" s="50"/>
    </row>
    <row r="35" spans="4:57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O35" s="1"/>
      <c r="S35" s="30"/>
      <c r="AA35" s="2"/>
      <c r="AB35" s="2"/>
      <c r="AC35" s="2"/>
      <c r="AD35" s="2"/>
      <c r="AE35" s="2"/>
      <c r="AF35" s="2"/>
      <c r="AG35" s="2"/>
      <c r="AH35" s="2"/>
      <c r="AI35" s="1"/>
      <c r="AJ35" s="48"/>
      <c r="AK35" s="48"/>
      <c r="AL35" s="48"/>
      <c r="AP35" s="2"/>
      <c r="AQ35" s="2"/>
      <c r="AR35" s="2"/>
      <c r="AS35" s="1"/>
      <c r="AT35" s="48"/>
      <c r="AU35" s="2"/>
      <c r="BC35" s="49"/>
      <c r="BD35" s="50"/>
      <c r="BE35" s="50"/>
    </row>
    <row r="36" spans="4:57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O36" s="1"/>
      <c r="S36" s="30"/>
      <c r="AA36" s="2"/>
      <c r="AB36" s="2"/>
      <c r="AC36" s="2"/>
      <c r="AD36" s="2"/>
      <c r="AE36" s="2"/>
      <c r="AF36" s="2"/>
      <c r="AG36" s="2"/>
      <c r="AH36" s="2"/>
      <c r="AI36" s="1"/>
      <c r="AJ36" s="48"/>
      <c r="AK36" s="48"/>
      <c r="AL36" s="48"/>
      <c r="AP36" s="2"/>
      <c r="AQ36" s="2"/>
      <c r="AR36" s="2"/>
      <c r="AS36" s="1"/>
      <c r="AT36" s="48"/>
      <c r="AU36" s="2"/>
      <c r="BC36" s="49"/>
      <c r="BD36" s="50"/>
      <c r="BE36" s="50"/>
    </row>
    <row r="37" spans="4:57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O37" s="1"/>
      <c r="S37" s="30"/>
      <c r="AA37" s="2"/>
      <c r="AB37" s="2"/>
      <c r="AC37" s="2"/>
      <c r="AD37" s="2"/>
      <c r="AE37" s="2"/>
      <c r="AF37" s="2"/>
      <c r="AG37" s="2"/>
      <c r="AH37" s="2"/>
      <c r="AI37" s="1"/>
      <c r="AJ37" s="48"/>
      <c r="AK37" s="48"/>
      <c r="AL37" s="48"/>
      <c r="AP37" s="2"/>
      <c r="AQ37" s="2"/>
      <c r="AR37" s="2"/>
      <c r="AS37" s="1"/>
      <c r="AT37" s="48"/>
      <c r="AU37" s="2"/>
      <c r="BC37" s="49"/>
      <c r="BD37" s="50"/>
      <c r="BE37" s="50"/>
    </row>
    <row r="38" spans="4:57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O38" s="1"/>
      <c r="S38" s="30"/>
      <c r="AA38" s="2"/>
      <c r="AB38" s="2"/>
      <c r="AC38" s="2"/>
      <c r="AD38" s="2"/>
      <c r="AE38" s="2"/>
      <c r="AF38" s="2"/>
      <c r="AG38" s="2"/>
      <c r="AH38" s="2"/>
      <c r="AI38" s="1"/>
      <c r="AJ38" s="48"/>
      <c r="AK38" s="48"/>
      <c r="AL38" s="48"/>
      <c r="AP38" s="2"/>
      <c r="AQ38" s="2"/>
      <c r="AR38" s="2"/>
      <c r="AS38" s="1"/>
      <c r="AT38" s="48"/>
      <c r="AU38" s="2"/>
      <c r="BC38" s="49"/>
      <c r="BD38" s="50"/>
      <c r="BE38" s="50"/>
    </row>
    <row r="39" spans="4:57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O39" s="1"/>
      <c r="S39" s="30"/>
      <c r="AA39" s="2"/>
      <c r="AB39" s="2"/>
      <c r="AC39" s="2"/>
      <c r="AD39" s="2"/>
      <c r="AE39" s="2"/>
      <c r="AF39" s="2"/>
      <c r="AG39" s="2"/>
      <c r="AH39" s="2"/>
      <c r="AI39" s="1"/>
      <c r="AJ39" s="48"/>
      <c r="AK39" s="48"/>
      <c r="AL39" s="48"/>
      <c r="AP39" s="2"/>
      <c r="AQ39" s="2"/>
      <c r="AR39" s="2"/>
      <c r="AS39" s="1"/>
      <c r="AT39" s="48"/>
      <c r="AU39" s="2"/>
      <c r="BC39" s="49"/>
      <c r="BD39" s="50"/>
      <c r="BE39" s="50"/>
    </row>
    <row r="40" spans="4:57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O40" s="1"/>
      <c r="S40" s="30"/>
      <c r="AA40" s="2"/>
      <c r="AB40" s="2"/>
      <c r="AC40" s="2"/>
      <c r="AD40" s="2"/>
      <c r="AE40" s="2"/>
      <c r="AF40" s="2"/>
      <c r="AG40" s="2"/>
      <c r="AH40" s="2"/>
      <c r="AI40" s="1"/>
      <c r="AJ40" s="48"/>
      <c r="AK40" s="48"/>
      <c r="AL40" s="48"/>
      <c r="AT40" s="48"/>
      <c r="AU40" s="52"/>
      <c r="BC40" s="49"/>
      <c r="BE40" s="50"/>
    </row>
    <row r="41" spans="4:57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O41" s="1"/>
      <c r="S41" s="30"/>
      <c r="AA41" s="2"/>
      <c r="AB41" s="2"/>
      <c r="AC41" s="2"/>
      <c r="AD41" s="2"/>
      <c r="AE41" s="2"/>
      <c r="AF41" s="2"/>
      <c r="AG41" s="2"/>
      <c r="AH41" s="2"/>
      <c r="AI41" s="1"/>
      <c r="AJ41" s="48"/>
      <c r="AK41" s="48"/>
      <c r="AL41" s="48"/>
      <c r="AT41" s="48"/>
      <c r="AU41" s="52"/>
      <c r="BC41" s="49"/>
      <c r="BE41" s="50"/>
    </row>
    <row r="42" spans="4:57" x14ac:dyDescent="0.25">
      <c r="E42" s="2"/>
      <c r="F42" s="2"/>
      <c r="G42" s="2"/>
      <c r="H42" s="2"/>
      <c r="I42" s="2"/>
      <c r="J42" s="2"/>
      <c r="K42" s="2"/>
      <c r="L42" s="2"/>
      <c r="M42" s="2"/>
      <c r="O42" s="1"/>
      <c r="S42" s="30"/>
      <c r="AA42" s="2"/>
      <c r="AB42" s="2"/>
      <c r="AC42" s="2"/>
      <c r="AD42" s="2"/>
      <c r="AE42" s="2"/>
      <c r="AF42" s="2"/>
      <c r="BC42" s="49"/>
      <c r="BE42" s="50"/>
    </row>
    <row r="43" spans="4:57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O43" s="1"/>
      <c r="S43" s="30"/>
      <c r="AA43" s="2"/>
      <c r="AB43" s="2"/>
      <c r="AC43" s="2"/>
      <c r="AD43" s="2"/>
      <c r="AE43" s="2"/>
      <c r="AF43" s="2"/>
      <c r="AG43" s="2"/>
      <c r="AH43" s="2"/>
      <c r="AI43" s="1"/>
      <c r="AJ43" s="2"/>
      <c r="AK43" s="2"/>
      <c r="AL43" s="2"/>
      <c r="AM43" s="2"/>
      <c r="AN43" s="1"/>
      <c r="AO43" s="2"/>
      <c r="AP43" s="2"/>
      <c r="AQ43" s="2"/>
      <c r="AR43" s="2"/>
      <c r="AS43" s="1"/>
      <c r="AT43" s="2"/>
      <c r="AU43" s="2"/>
      <c r="AV43" s="2"/>
      <c r="AW43" s="2"/>
      <c r="AX43" s="2"/>
      <c r="AY43" s="2"/>
      <c r="AZ43" s="2"/>
      <c r="BA43" s="2"/>
      <c r="BC43" s="49"/>
      <c r="BE43" s="50"/>
    </row>
    <row r="44" spans="4:57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O44" s="1"/>
      <c r="S44" s="30"/>
      <c r="AA44" s="2"/>
      <c r="AB44" s="2"/>
      <c r="AC44" s="2"/>
      <c r="AD44" s="2"/>
      <c r="AE44" s="2"/>
      <c r="AF44" s="2"/>
      <c r="AG44" s="2"/>
      <c r="AH44" s="2"/>
      <c r="AI44" s="1"/>
      <c r="AJ44" s="2"/>
      <c r="AK44" s="2"/>
      <c r="AL44" s="2"/>
      <c r="AM44" s="2"/>
      <c r="AN44" s="1"/>
      <c r="AO44" s="2"/>
      <c r="AP44" s="2"/>
      <c r="AQ44" s="2"/>
      <c r="AR44" s="2"/>
      <c r="AS44" s="1"/>
      <c r="AT44" s="2"/>
      <c r="AU44" s="2"/>
      <c r="AV44" s="2"/>
      <c r="AW44" s="2"/>
      <c r="AX44" s="2"/>
      <c r="AY44" s="2"/>
      <c r="AZ44" s="2"/>
      <c r="BA44" s="2"/>
      <c r="BC44" s="49"/>
    </row>
    <row r="45" spans="4:57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O45" s="1"/>
      <c r="S45" s="30"/>
      <c r="AA45" s="2"/>
      <c r="AB45" s="2"/>
      <c r="AC45" s="2"/>
      <c r="AD45" s="2"/>
      <c r="AE45" s="2"/>
      <c r="AF45" s="2"/>
      <c r="AG45" s="2"/>
      <c r="AH45" s="2"/>
      <c r="AI45" s="1"/>
      <c r="AJ45" s="2"/>
      <c r="AK45" s="2"/>
      <c r="AL45" s="2"/>
      <c r="AM45" s="2"/>
      <c r="AN45" s="1"/>
      <c r="AO45" s="2"/>
      <c r="AP45" s="2"/>
      <c r="AQ45" s="2"/>
      <c r="AR45" s="2"/>
      <c r="AS45" s="1"/>
      <c r="AT45" s="2"/>
      <c r="AU45" s="2"/>
      <c r="AV45" s="2"/>
      <c r="AW45" s="2"/>
      <c r="AX45" s="2"/>
      <c r="AY45" s="2"/>
      <c r="AZ45" s="2"/>
      <c r="BA45" s="2"/>
      <c r="BC45" s="49"/>
    </row>
    <row r="46" spans="4:57" x14ac:dyDescent="0.25">
      <c r="E46" s="2"/>
      <c r="F46" s="2"/>
      <c r="G46" s="2"/>
      <c r="H46" s="2"/>
      <c r="I46" s="2"/>
      <c r="J46" s="2"/>
      <c r="K46" s="2"/>
      <c r="L46" s="2"/>
      <c r="M46" s="2"/>
      <c r="O46" s="1"/>
      <c r="S46" s="30"/>
      <c r="AA46" s="2"/>
      <c r="AB46" s="2"/>
      <c r="AC46" s="2"/>
      <c r="AD46" s="2"/>
      <c r="AE46" s="2"/>
      <c r="AF46" s="2"/>
      <c r="AP46" s="2"/>
      <c r="AQ46" s="2"/>
      <c r="AR46" s="2"/>
      <c r="AS46" s="1"/>
      <c r="BC46" s="49"/>
    </row>
    <row r="47" spans="4:57" x14ac:dyDescent="0.25">
      <c r="E47" s="2"/>
      <c r="F47" s="2"/>
      <c r="G47" s="2"/>
      <c r="H47" s="2"/>
      <c r="I47" s="2"/>
      <c r="J47" s="2"/>
      <c r="K47" s="2"/>
      <c r="L47" s="2"/>
      <c r="M47" s="2"/>
      <c r="O47" s="1"/>
      <c r="S47" s="30"/>
      <c r="AA47" s="2"/>
      <c r="AB47" s="2"/>
      <c r="AC47" s="2"/>
      <c r="AD47" s="2"/>
      <c r="AE47" s="2"/>
      <c r="AF47" s="2"/>
      <c r="AP47" s="2"/>
      <c r="AQ47" s="2"/>
      <c r="AR47" s="2"/>
      <c r="AS47" s="1"/>
      <c r="BC47" s="49"/>
    </row>
    <row r="48" spans="4:57" x14ac:dyDescent="0.25">
      <c r="E48" s="2"/>
      <c r="F48" s="2"/>
      <c r="G48" s="2"/>
      <c r="H48" s="2"/>
      <c r="I48" s="2"/>
      <c r="J48" s="2"/>
      <c r="K48" s="2"/>
      <c r="L48" s="2"/>
      <c r="M48" s="2"/>
      <c r="O48" s="1"/>
      <c r="S48" s="30"/>
      <c r="AA48" s="2"/>
      <c r="AB48" s="2"/>
      <c r="AC48" s="2"/>
      <c r="AD48" s="2"/>
      <c r="AE48" s="2"/>
      <c r="AF48" s="2"/>
      <c r="AP48" s="2"/>
      <c r="AQ48" s="2"/>
      <c r="AR48" s="2"/>
      <c r="AS48" s="1"/>
      <c r="BC48" s="49"/>
    </row>
    <row r="49" spans="5:55" x14ac:dyDescent="0.25">
      <c r="E49" s="2"/>
      <c r="F49" s="2"/>
      <c r="G49" s="2"/>
      <c r="H49" s="2"/>
      <c r="I49" s="2"/>
      <c r="J49" s="2"/>
      <c r="K49" s="2"/>
      <c r="L49" s="2"/>
      <c r="M49" s="2"/>
      <c r="O49" s="1"/>
      <c r="S49" s="30"/>
      <c r="AA49" s="2"/>
      <c r="AB49" s="2"/>
      <c r="AC49" s="2"/>
      <c r="AD49" s="2"/>
      <c r="AE49" s="2"/>
      <c r="AF49" s="2"/>
      <c r="AJ49" s="48"/>
      <c r="AL49" s="35"/>
      <c r="AP49" s="2"/>
      <c r="AQ49" s="2"/>
      <c r="AR49" s="2"/>
      <c r="AS49" s="1"/>
      <c r="BC49" s="49"/>
    </row>
    <row r="50" spans="5:55" x14ac:dyDescent="0.25">
      <c r="E50" s="2"/>
      <c r="F50" s="2"/>
      <c r="G50" s="2"/>
      <c r="H50" s="2"/>
      <c r="I50" s="2"/>
      <c r="J50" s="2"/>
      <c r="K50" s="2"/>
      <c r="L50" s="2"/>
      <c r="M50" s="2"/>
      <c r="O50" s="1"/>
      <c r="S50" s="30"/>
      <c r="AA50" s="2"/>
      <c r="AB50" s="2"/>
      <c r="AC50" s="2"/>
      <c r="AD50" s="2"/>
      <c r="AE50" s="2"/>
      <c r="AF50" s="2"/>
      <c r="AJ50" s="48"/>
      <c r="AL50" s="35"/>
      <c r="AP50" s="2"/>
      <c r="AQ50" s="2"/>
      <c r="AR50" s="2"/>
      <c r="AS50" s="1"/>
      <c r="BC50" s="49"/>
    </row>
    <row r="51" spans="5:55" x14ac:dyDescent="0.25">
      <c r="E51" s="2"/>
      <c r="F51" s="2"/>
      <c r="G51" s="2"/>
      <c r="H51" s="2"/>
      <c r="I51" s="2"/>
      <c r="J51" s="2"/>
      <c r="K51" s="2"/>
      <c r="L51" s="2"/>
      <c r="M51" s="2"/>
      <c r="O51" s="1"/>
      <c r="S51" s="30"/>
      <c r="AA51" s="2"/>
      <c r="AB51" s="2"/>
      <c r="AC51" s="2"/>
      <c r="AD51" s="2"/>
      <c r="AE51" s="2"/>
      <c r="AF51" s="2"/>
      <c r="AJ51" s="48"/>
      <c r="AL51" s="35"/>
      <c r="AP51" s="2"/>
      <c r="AQ51" s="2"/>
      <c r="AR51" s="2"/>
      <c r="AS51" s="1"/>
      <c r="BC51" s="49"/>
    </row>
    <row r="52" spans="5:55" x14ac:dyDescent="0.25">
      <c r="E52" s="2"/>
      <c r="F52" s="2"/>
      <c r="G52" s="2"/>
      <c r="H52" s="2"/>
      <c r="I52" s="2"/>
      <c r="J52" s="2"/>
      <c r="K52" s="2"/>
      <c r="L52" s="2"/>
      <c r="M52" s="2"/>
      <c r="O52" s="1"/>
      <c r="S52" s="30"/>
      <c r="AA52" s="2"/>
      <c r="AB52" s="2"/>
      <c r="AC52" s="2"/>
      <c r="AD52" s="2"/>
      <c r="AE52" s="2"/>
      <c r="AF52" s="2"/>
      <c r="AJ52" s="48"/>
      <c r="AL52" s="35"/>
      <c r="AP52" s="2"/>
      <c r="AQ52" s="2"/>
      <c r="AR52" s="2"/>
      <c r="AS52" s="1"/>
      <c r="BC52" s="49"/>
    </row>
    <row r="53" spans="5:55" x14ac:dyDescent="0.25">
      <c r="E53" s="2"/>
      <c r="F53" s="2"/>
      <c r="G53" s="2"/>
      <c r="H53" s="2"/>
      <c r="I53" s="2"/>
      <c r="J53" s="2"/>
      <c r="K53" s="2"/>
      <c r="L53" s="2"/>
      <c r="M53" s="2"/>
      <c r="O53" s="1"/>
      <c r="S53" s="30"/>
      <c r="AA53" s="2"/>
      <c r="AB53" s="2"/>
      <c r="AC53" s="2"/>
      <c r="AD53" s="2"/>
      <c r="AE53" s="2"/>
      <c r="AF53" s="2"/>
      <c r="AJ53" s="48"/>
      <c r="AL53" s="35"/>
      <c r="AP53" s="2"/>
      <c r="AQ53" s="2"/>
      <c r="AR53" s="2"/>
      <c r="AS53" s="1"/>
    </row>
    <row r="54" spans="5:55" x14ac:dyDescent="0.25">
      <c r="E54" s="2"/>
      <c r="F54" s="2"/>
      <c r="G54" s="2"/>
      <c r="H54" s="2"/>
      <c r="I54" s="2"/>
      <c r="J54" s="2"/>
      <c r="K54" s="2"/>
      <c r="L54" s="2"/>
      <c r="M54" s="2"/>
      <c r="O54" s="1"/>
      <c r="S54" s="30"/>
      <c r="AA54" s="2"/>
      <c r="AB54" s="2"/>
      <c r="AC54" s="2"/>
      <c r="AD54" s="2"/>
      <c r="AE54" s="2"/>
      <c r="AF54" s="2"/>
      <c r="AJ54" s="48"/>
      <c r="AL54" s="35"/>
      <c r="AP54" s="2"/>
      <c r="AQ54" s="2"/>
      <c r="AR54" s="2"/>
      <c r="AS54" s="1"/>
    </row>
    <row r="55" spans="5:55" x14ac:dyDescent="0.25">
      <c r="E55" s="2"/>
      <c r="F55" s="2"/>
      <c r="G55" s="2"/>
      <c r="H55" s="2"/>
      <c r="I55" s="2"/>
      <c r="J55" s="2"/>
      <c r="K55" s="2"/>
      <c r="L55" s="2"/>
      <c r="M55" s="2"/>
      <c r="O55" s="1"/>
      <c r="S55" s="30"/>
      <c r="AA55" s="2"/>
      <c r="AB55" s="2"/>
      <c r="AC55" s="2"/>
      <c r="AD55" s="2"/>
      <c r="AE55" s="2"/>
      <c r="AF55" s="2"/>
      <c r="AJ55" s="48"/>
      <c r="AL55" s="35"/>
      <c r="AP55" s="2"/>
      <c r="AQ55" s="2"/>
      <c r="AR55" s="2"/>
      <c r="AS55" s="1"/>
    </row>
    <row r="56" spans="5:55" x14ac:dyDescent="0.25">
      <c r="E56" s="2"/>
      <c r="F56" s="2"/>
      <c r="G56" s="2"/>
      <c r="H56" s="2"/>
      <c r="I56" s="2"/>
      <c r="J56" s="2"/>
      <c r="K56" s="2"/>
      <c r="L56" s="2"/>
      <c r="M56" s="2"/>
      <c r="O56" s="1"/>
      <c r="S56" s="30"/>
      <c r="AA56" s="2"/>
      <c r="AB56" s="2"/>
      <c r="AC56" s="2"/>
      <c r="AD56" s="2"/>
      <c r="AE56" s="2"/>
      <c r="AF56" s="2"/>
      <c r="AJ56" s="48"/>
      <c r="AL56" s="35"/>
      <c r="AP56" s="2"/>
      <c r="AQ56" s="2"/>
      <c r="AR56" s="2"/>
      <c r="AS56" s="1"/>
    </row>
    <row r="57" spans="5:55" x14ac:dyDescent="0.25">
      <c r="E57" s="2"/>
      <c r="F57" s="2"/>
      <c r="G57" s="2"/>
      <c r="H57" s="2"/>
      <c r="I57" s="2"/>
      <c r="J57" s="2"/>
      <c r="K57" s="2"/>
      <c r="L57" s="2"/>
      <c r="M57" s="2"/>
      <c r="O57" s="1"/>
      <c r="S57" s="30"/>
      <c r="AA57" s="2"/>
      <c r="AB57" s="2"/>
      <c r="AC57" s="2"/>
      <c r="AD57" s="2"/>
      <c r="AE57" s="2"/>
      <c r="AF57" s="2"/>
      <c r="AJ57" s="48"/>
      <c r="AL57" s="35"/>
      <c r="AP57" s="2"/>
      <c r="AQ57" s="2"/>
      <c r="AR57" s="2"/>
      <c r="AS57" s="1"/>
    </row>
    <row r="58" spans="5:55" x14ac:dyDescent="0.25">
      <c r="E58" s="2"/>
      <c r="F58" s="2"/>
      <c r="G58" s="2"/>
      <c r="H58" s="2"/>
      <c r="I58" s="2"/>
      <c r="J58" s="2"/>
      <c r="K58" s="2"/>
      <c r="L58" s="2"/>
      <c r="M58" s="2"/>
      <c r="O58" s="1"/>
      <c r="S58" s="30"/>
      <c r="AA58" s="2"/>
      <c r="AB58" s="2"/>
      <c r="AC58" s="2"/>
      <c r="AD58" s="2"/>
      <c r="AE58" s="2"/>
      <c r="AF58" s="2"/>
      <c r="AJ58" s="48"/>
      <c r="AL58" s="35"/>
      <c r="AP58" s="2"/>
      <c r="AQ58" s="2"/>
      <c r="AR58" s="2"/>
      <c r="AS58" s="1"/>
    </row>
    <row r="59" spans="5:55" x14ac:dyDescent="0.25">
      <c r="E59" s="2"/>
      <c r="F59" s="2"/>
      <c r="G59" s="2"/>
      <c r="H59" s="2"/>
      <c r="I59" s="2"/>
      <c r="J59" s="2"/>
      <c r="K59" s="2"/>
      <c r="L59" s="2"/>
      <c r="M59" s="2"/>
      <c r="O59" s="1"/>
      <c r="S59" s="30"/>
      <c r="AA59" s="2"/>
      <c r="AB59" s="2"/>
      <c r="AC59" s="2"/>
      <c r="AD59" s="2"/>
      <c r="AE59" s="2"/>
      <c r="AF59" s="2"/>
      <c r="AJ59" s="48"/>
      <c r="AL59" s="35"/>
      <c r="AP59" s="2"/>
      <c r="AQ59" s="2"/>
      <c r="AR59" s="2"/>
      <c r="AS59" s="1"/>
    </row>
    <row r="60" spans="5:55" x14ac:dyDescent="0.25">
      <c r="E60" s="2"/>
      <c r="F60" s="2"/>
      <c r="G60" s="2"/>
      <c r="H60" s="2"/>
      <c r="I60" s="2"/>
      <c r="J60" s="2"/>
      <c r="K60" s="2"/>
      <c r="L60" s="2"/>
      <c r="M60" s="2"/>
      <c r="O60" s="1"/>
      <c r="S60" s="30"/>
      <c r="AA60" s="2"/>
      <c r="AB60" s="2"/>
      <c r="AC60" s="2"/>
      <c r="AD60" s="2"/>
      <c r="AE60" s="2"/>
      <c r="AF60" s="2"/>
      <c r="AJ60" s="48"/>
      <c r="AL60" s="35"/>
      <c r="AP60" s="2"/>
      <c r="AQ60" s="2"/>
      <c r="AR60" s="2"/>
      <c r="AS60" s="1"/>
    </row>
    <row r="61" spans="5:55" x14ac:dyDescent="0.25">
      <c r="E61" s="2"/>
      <c r="F61" s="2"/>
      <c r="G61" s="2"/>
      <c r="H61" s="2"/>
      <c r="I61" s="2"/>
      <c r="J61" s="2"/>
      <c r="K61" s="2"/>
      <c r="L61" s="2"/>
      <c r="M61" s="2"/>
      <c r="O61" s="1"/>
      <c r="S61" s="30"/>
      <c r="AA61" s="2"/>
      <c r="AB61" s="2"/>
      <c r="AC61" s="2"/>
      <c r="AD61" s="2"/>
      <c r="AE61" s="2"/>
      <c r="AF61" s="2"/>
      <c r="AJ61" s="48"/>
      <c r="AL61" s="35"/>
      <c r="AP61" s="2"/>
      <c r="AQ61" s="2"/>
      <c r="AR61" s="2"/>
      <c r="AS61" s="1"/>
    </row>
    <row r="62" spans="5:55" x14ac:dyDescent="0.25">
      <c r="E62" s="2"/>
      <c r="F62" s="2"/>
      <c r="G62" s="2"/>
      <c r="H62" s="2"/>
      <c r="I62" s="2"/>
      <c r="J62" s="2"/>
      <c r="K62" s="2"/>
      <c r="L62" s="2"/>
      <c r="M62" s="2"/>
      <c r="O62" s="1"/>
      <c r="S62" s="30"/>
      <c r="AA62" s="2"/>
      <c r="AB62" s="2"/>
      <c r="AC62" s="2"/>
      <c r="AD62" s="2"/>
      <c r="AE62" s="2"/>
      <c r="AF62" s="2"/>
      <c r="AJ62" s="48"/>
      <c r="AL62" s="35"/>
      <c r="AP62" s="2"/>
      <c r="AQ62" s="2"/>
      <c r="AR62" s="2"/>
      <c r="AS62" s="1"/>
    </row>
    <row r="63" spans="5:55" x14ac:dyDescent="0.25">
      <c r="E63" s="2"/>
      <c r="F63" s="2"/>
      <c r="G63" s="2"/>
      <c r="H63" s="2"/>
      <c r="I63" s="2"/>
      <c r="J63" s="2"/>
      <c r="K63" s="2"/>
      <c r="L63" s="2"/>
      <c r="M63" s="2"/>
      <c r="O63" s="1"/>
      <c r="S63" s="30"/>
      <c r="AA63" s="2"/>
      <c r="AB63" s="2"/>
      <c r="AC63" s="2"/>
      <c r="AD63" s="2"/>
      <c r="AE63" s="2"/>
      <c r="AF63" s="2"/>
      <c r="AJ63" s="48"/>
      <c r="AL63" s="35"/>
      <c r="AP63" s="2"/>
      <c r="AQ63" s="2"/>
      <c r="AR63" s="2"/>
      <c r="AS63" s="1"/>
    </row>
    <row r="64" spans="5:55" x14ac:dyDescent="0.25">
      <c r="E64" s="2"/>
      <c r="F64" s="2"/>
      <c r="G64" s="2"/>
      <c r="H64" s="2"/>
      <c r="I64" s="2"/>
      <c r="J64" s="2"/>
      <c r="K64" s="2"/>
      <c r="L64" s="2"/>
      <c r="M64" s="2"/>
      <c r="O64" s="1"/>
      <c r="S64" s="30"/>
      <c r="AA64" s="2"/>
      <c r="AB64" s="2"/>
      <c r="AC64" s="2"/>
      <c r="AD64" s="2"/>
      <c r="AE64" s="2"/>
      <c r="AF64" s="2"/>
      <c r="AJ64" s="48"/>
      <c r="AL64" s="35"/>
      <c r="AP64" s="2"/>
      <c r="AQ64" s="2"/>
      <c r="AR64" s="2"/>
      <c r="AS64" s="1"/>
    </row>
    <row r="65" spans="5:45" x14ac:dyDescent="0.25">
      <c r="E65" s="2"/>
      <c r="F65" s="2"/>
      <c r="G65" s="2"/>
      <c r="H65" s="2"/>
      <c r="I65" s="2"/>
      <c r="J65" s="2"/>
      <c r="K65" s="2"/>
      <c r="L65" s="2"/>
      <c r="M65" s="2"/>
      <c r="O65" s="1"/>
      <c r="S65" s="30"/>
      <c r="AA65" s="2"/>
      <c r="AB65" s="2"/>
      <c r="AC65" s="2"/>
      <c r="AD65" s="2"/>
      <c r="AE65" s="2"/>
      <c r="AF65" s="2"/>
      <c r="AJ65" s="48"/>
      <c r="AL65" s="35"/>
      <c r="AP65" s="2"/>
      <c r="AQ65" s="2"/>
      <c r="AR65" s="2"/>
      <c r="AS65" s="1"/>
    </row>
    <row r="66" spans="5:45" x14ac:dyDescent="0.25">
      <c r="E66" s="2"/>
      <c r="F66" s="2"/>
      <c r="G66" s="2"/>
      <c r="H66" s="2"/>
      <c r="I66" s="2"/>
      <c r="J66" s="2"/>
      <c r="K66" s="2"/>
      <c r="L66" s="2"/>
      <c r="M66" s="2"/>
      <c r="O66" s="1"/>
      <c r="S66" s="30"/>
      <c r="AA66" s="2"/>
      <c r="AB66" s="2"/>
      <c r="AC66" s="2"/>
      <c r="AD66" s="2"/>
      <c r="AE66" s="2"/>
      <c r="AF66" s="2"/>
      <c r="AJ66" s="48"/>
      <c r="AL66" s="35"/>
      <c r="AP66" s="2"/>
      <c r="AQ66" s="2"/>
      <c r="AR66" s="2"/>
      <c r="AS66" s="1"/>
    </row>
    <row r="67" spans="5:45" x14ac:dyDescent="0.25">
      <c r="E67" s="2"/>
      <c r="F67" s="2"/>
      <c r="G67" s="2"/>
      <c r="H67" s="2"/>
      <c r="I67" s="2"/>
      <c r="J67" s="2"/>
      <c r="K67" s="2"/>
      <c r="L67" s="2"/>
      <c r="M67" s="2"/>
      <c r="O67" s="1"/>
      <c r="S67" s="30"/>
      <c r="AA67" s="2"/>
      <c r="AB67" s="2"/>
      <c r="AC67" s="2"/>
      <c r="AD67" s="2"/>
      <c r="AE67" s="2"/>
      <c r="AF67" s="2"/>
      <c r="AJ67" s="48"/>
      <c r="AL67" s="35"/>
    </row>
    <row r="68" spans="5:45" x14ac:dyDescent="0.25">
      <c r="E68" s="2"/>
      <c r="F68" s="2"/>
      <c r="G68" s="2"/>
      <c r="H68" s="2"/>
      <c r="I68" s="2"/>
      <c r="J68" s="2"/>
      <c r="K68" s="2"/>
      <c r="L68" s="2"/>
      <c r="M68" s="2"/>
      <c r="O68" s="1"/>
      <c r="S68" s="30"/>
      <c r="AA68" s="2"/>
      <c r="AB68" s="2"/>
      <c r="AC68" s="2"/>
      <c r="AD68" s="2"/>
      <c r="AE68" s="2"/>
      <c r="AF68" s="2"/>
      <c r="AJ68" s="48"/>
      <c r="AL68" s="35"/>
    </row>
    <row r="69" spans="5:45" x14ac:dyDescent="0.25">
      <c r="E69" s="2"/>
      <c r="F69" s="2"/>
      <c r="G69" s="2"/>
      <c r="H69" s="2"/>
      <c r="I69" s="2"/>
      <c r="J69" s="2"/>
      <c r="K69" s="2"/>
      <c r="L69" s="2"/>
      <c r="M69" s="2"/>
      <c r="O69" s="1"/>
      <c r="S69" s="30"/>
      <c r="AA69" s="2"/>
      <c r="AB69" s="2"/>
      <c r="AC69" s="2"/>
      <c r="AD69" s="2"/>
      <c r="AE69" s="2"/>
      <c r="AF69" s="2"/>
      <c r="AJ69" s="48"/>
      <c r="AL69" s="35"/>
    </row>
    <row r="70" spans="5:45" x14ac:dyDescent="0.25">
      <c r="E70" s="2"/>
      <c r="F70" s="2"/>
      <c r="G70" s="2"/>
      <c r="H70" s="2"/>
      <c r="I70" s="2"/>
      <c r="J70" s="2"/>
      <c r="K70" s="2"/>
      <c r="L70" s="2"/>
      <c r="M70" s="2"/>
      <c r="O70" s="1"/>
      <c r="S70" s="30"/>
      <c r="AA70" s="2"/>
      <c r="AB70" s="2"/>
      <c r="AC70" s="2"/>
      <c r="AD70" s="2"/>
      <c r="AE70" s="2"/>
      <c r="AF70" s="2"/>
      <c r="AJ70" s="48"/>
      <c r="AL70" s="35"/>
    </row>
    <row r="71" spans="5:45" x14ac:dyDescent="0.25">
      <c r="E71" s="2"/>
      <c r="F71" s="2"/>
      <c r="G71" s="2"/>
      <c r="H71" s="2"/>
      <c r="I71" s="2"/>
      <c r="J71" s="2"/>
      <c r="K71" s="2"/>
      <c r="L71" s="2"/>
      <c r="M71" s="2"/>
      <c r="O71" s="1"/>
      <c r="S71" s="30"/>
      <c r="AA71" s="2"/>
      <c r="AB71" s="2"/>
      <c r="AC71" s="2"/>
      <c r="AD71" s="2"/>
      <c r="AE71" s="2"/>
      <c r="AF71" s="2"/>
      <c r="AJ71" s="48"/>
      <c r="AL71" s="35"/>
    </row>
    <row r="72" spans="5:45" x14ac:dyDescent="0.25">
      <c r="E72" s="2"/>
      <c r="F72" s="2"/>
      <c r="G72" s="2"/>
      <c r="H72" s="2"/>
      <c r="I72" s="2"/>
      <c r="J72" s="2"/>
      <c r="K72" s="2"/>
      <c r="L72" s="2"/>
      <c r="M72" s="2"/>
      <c r="O72" s="1"/>
      <c r="S72" s="30"/>
      <c r="AA72" s="2"/>
      <c r="AB72" s="2"/>
      <c r="AC72" s="2"/>
      <c r="AD72" s="2"/>
      <c r="AE72" s="2"/>
      <c r="AF72" s="2"/>
      <c r="AJ72" s="48"/>
      <c r="AL72" s="35"/>
    </row>
    <row r="73" spans="5:45" x14ac:dyDescent="0.25">
      <c r="E73" s="2"/>
      <c r="F73" s="2"/>
      <c r="G73" s="2"/>
      <c r="H73" s="2"/>
      <c r="I73" s="2"/>
      <c r="J73" s="2"/>
      <c r="K73" s="2"/>
      <c r="L73" s="2"/>
      <c r="M73" s="2"/>
      <c r="O73" s="1"/>
      <c r="S73" s="30"/>
      <c r="AA73" s="2"/>
      <c r="AB73" s="2"/>
      <c r="AC73" s="2"/>
      <c r="AD73" s="2"/>
      <c r="AE73" s="2"/>
      <c r="AF73" s="2"/>
    </row>
  </sheetData>
  <mergeCells count="12">
    <mergeCell ref="AJ2:AM2"/>
    <mergeCell ref="AT2:BA2"/>
    <mergeCell ref="AO2:AR2"/>
    <mergeCell ref="AA2:AH2"/>
    <mergeCell ref="AA3:AB3"/>
    <mergeCell ref="AD3:AE3"/>
    <mergeCell ref="AF3:AG3"/>
    <mergeCell ref="D3:F3"/>
    <mergeCell ref="G3:H3"/>
    <mergeCell ref="J3:K3"/>
    <mergeCell ref="P3:R3"/>
    <mergeCell ref="X2: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Davis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3rd Office</dc:creator>
  <cp:lastModifiedBy>Salvador Grover</cp:lastModifiedBy>
  <cp:lastPrinted>2019-10-01T22:19:42Z</cp:lastPrinted>
  <dcterms:created xsi:type="dcterms:W3CDTF">2014-07-15T23:36:06Z</dcterms:created>
  <dcterms:modified xsi:type="dcterms:W3CDTF">2021-06-17T23:48:40Z</dcterms:modified>
</cp:coreProperties>
</file>